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parking.local\storage\Подразделения\Отдел по связям с общественностью\Отдел\велодорожки\"/>
    </mc:Choice>
  </mc:AlternateContent>
  <bookViews>
    <workbookView xWindow="0" yWindow="0" windowWidth="28800" windowHeight="12435" activeTab="1"/>
  </bookViews>
  <sheets>
    <sheet name="Лист1" sheetId="1" r:id="rId1"/>
    <sheet name="для Схемы" sheetId="2" r:id="rId2"/>
  </sheets>
  <calcPr calcId="152511" refMode="R1C1"/>
</workbook>
</file>

<file path=xl/calcChain.xml><?xml version="1.0" encoding="utf-8"?>
<calcChain xmlns="http://schemas.openxmlformats.org/spreadsheetml/2006/main">
  <c r="K14" i="2" l="1"/>
  <c r="L14" i="2" l="1"/>
  <c r="L17" i="2"/>
  <c r="K52" i="2" l="1"/>
  <c r="L52" i="2" s="1"/>
  <c r="K51" i="2"/>
  <c r="L51" i="2" s="1"/>
  <c r="K50" i="2"/>
  <c r="L50" i="2" s="1"/>
  <c r="K49" i="2"/>
  <c r="L49" i="2" s="1"/>
  <c r="K48" i="2"/>
  <c r="L48" i="2" s="1"/>
  <c r="K47" i="2"/>
  <c r="L47" i="2" s="1"/>
  <c r="K46" i="2"/>
  <c r="L46" i="2" s="1"/>
  <c r="K45" i="2"/>
  <c r="L45" i="2" s="1"/>
  <c r="K44" i="2"/>
  <c r="L44" i="2" s="1"/>
  <c r="K43" i="2"/>
  <c r="L43" i="2" s="1"/>
  <c r="K42" i="2"/>
  <c r="L42" i="2" s="1"/>
  <c r="K41" i="2"/>
  <c r="L41" i="2" s="1"/>
  <c r="K40" i="2"/>
  <c r="L40" i="2" s="1"/>
  <c r="K39" i="2"/>
  <c r="L39" i="2" s="1"/>
  <c r="K38" i="2"/>
  <c r="L38" i="2" s="1"/>
  <c r="K37" i="2"/>
  <c r="L37" i="2" s="1"/>
  <c r="K36" i="2"/>
  <c r="L36" i="2" s="1"/>
  <c r="K35" i="2"/>
  <c r="L35" i="2" s="1"/>
  <c r="K34" i="2"/>
  <c r="L34" i="2" s="1"/>
  <c r="K33" i="2"/>
  <c r="L33" i="2" s="1"/>
  <c r="K32" i="2"/>
  <c r="L32" i="2" s="1"/>
  <c r="K31" i="2"/>
  <c r="L31" i="2" s="1"/>
  <c r="K30" i="2"/>
  <c r="L30" i="2" s="1"/>
  <c r="K29" i="2"/>
  <c r="L29" i="2" s="1"/>
  <c r="K28" i="2"/>
  <c r="L28" i="2" s="1"/>
  <c r="K27" i="2"/>
  <c r="L27" i="2" s="1"/>
  <c r="K26" i="2"/>
  <c r="L26" i="2" s="1"/>
  <c r="K25" i="2"/>
  <c r="L25" i="2" s="1"/>
  <c r="K24" i="2"/>
  <c r="L24" i="2" s="1"/>
  <c r="K23" i="2"/>
  <c r="L23" i="2" s="1"/>
  <c r="K22" i="2"/>
  <c r="L22" i="2" s="1"/>
  <c r="K21" i="2"/>
  <c r="L21" i="2" s="1"/>
  <c r="K20" i="2"/>
  <c r="L20" i="2" s="1"/>
  <c r="K19" i="2"/>
  <c r="L19" i="2" s="1"/>
  <c r="K18" i="2"/>
  <c r="L18" i="2" s="1"/>
  <c r="K16" i="2"/>
  <c r="L16" i="2" s="1"/>
  <c r="K15" i="2"/>
  <c r="L15" i="2" s="1"/>
  <c r="K13" i="2"/>
  <c r="L13" i="2" s="1"/>
  <c r="K12" i="2"/>
  <c r="L12" i="2" s="1"/>
  <c r="K11" i="2"/>
  <c r="L11" i="2" s="1"/>
  <c r="K10" i="2"/>
  <c r="L10" i="2" s="1"/>
  <c r="K9" i="2"/>
  <c r="L9" i="2" s="1"/>
  <c r="K8" i="2"/>
  <c r="L8" i="2" s="1"/>
  <c r="K7" i="2"/>
  <c r="L7" i="2" s="1"/>
  <c r="K6" i="2"/>
  <c r="L6" i="2" s="1"/>
  <c r="K5" i="2"/>
  <c r="L5" i="2" s="1"/>
  <c r="K4" i="2"/>
  <c r="L4" i="2" s="1"/>
  <c r="K3" i="2"/>
  <c r="L3" i="2" s="1"/>
  <c r="L53" i="2" s="1"/>
  <c r="H50" i="1" l="1"/>
  <c r="C65" i="1" l="1"/>
  <c r="C59" i="1"/>
  <c r="C53" i="1" l="1"/>
  <c r="C58" i="1" s="1"/>
  <c r="C4" i="1"/>
  <c r="C17" i="1"/>
  <c r="C2" i="1" l="1"/>
  <c r="C3" i="1"/>
</calcChain>
</file>

<file path=xl/sharedStrings.xml><?xml version="1.0" encoding="utf-8"?>
<sst xmlns="http://schemas.openxmlformats.org/spreadsheetml/2006/main" count="424" uniqueCount="246">
  <si>
    <t xml:space="preserve">1.1.1. </t>
  </si>
  <si>
    <t>Наименование</t>
  </si>
  <si>
    <t>№</t>
  </si>
  <si>
    <t xml:space="preserve">1. </t>
  </si>
  <si>
    <t>Велодорожки и велополосы, реализуемые в 2017 году</t>
  </si>
  <si>
    <t xml:space="preserve">1.1. </t>
  </si>
  <si>
    <t>Срок</t>
  </si>
  <si>
    <t>Песочная наб.</t>
  </si>
  <si>
    <t>Левашовский</t>
  </si>
  <si>
    <t xml:space="preserve">2. </t>
  </si>
  <si>
    <t>Сбор, обработка и анализ ДТП с велосипедистами</t>
  </si>
  <si>
    <t>Большая Зеленина</t>
  </si>
  <si>
    <t>Аптекарская наб.</t>
  </si>
  <si>
    <t>Наб. р. Карповки</t>
  </si>
  <si>
    <t>1.1.2.</t>
  </si>
  <si>
    <t>1.1.3.</t>
  </si>
  <si>
    <t>1.1.4.</t>
  </si>
  <si>
    <t>1.1.5.</t>
  </si>
  <si>
    <t>1.1.6.</t>
  </si>
  <si>
    <t xml:space="preserve">1.1.7. </t>
  </si>
  <si>
    <t>Наб. р. Фонтанки</t>
  </si>
  <si>
    <t>1.2.</t>
  </si>
  <si>
    <t>1.2.1.</t>
  </si>
  <si>
    <t>Благовещенский мост</t>
  </si>
  <si>
    <t>Гагарина-Орджоникидзе</t>
  </si>
  <si>
    <t>Моссковкий-Бассейная</t>
  </si>
  <si>
    <t>Московское-Звёздная</t>
  </si>
  <si>
    <t>Витебский-Дунайский</t>
  </si>
  <si>
    <t>Замеры текущих показателей интенсивности велосипедного движения (утренний и вечерний пиковые периоды)</t>
  </si>
  <si>
    <t>1.2.2.</t>
  </si>
  <si>
    <t>1.2.3.</t>
  </si>
  <si>
    <t>1.2.4.</t>
  </si>
  <si>
    <t>1.2.5.</t>
  </si>
  <si>
    <t>8-9 линии ВО-наб. Лейтенанта Шмидта</t>
  </si>
  <si>
    <t>Петроградская наб.</t>
  </si>
  <si>
    <t>Лесной-Кантемировская</t>
  </si>
  <si>
    <t>Раздел I - сбор и обработка исходных данных</t>
  </si>
  <si>
    <t>Куйбышева</t>
  </si>
  <si>
    <t>Старо-Калинкин мост</t>
  </si>
  <si>
    <t>Невский пр.</t>
  </si>
  <si>
    <t>Лазаревский мост</t>
  </si>
  <si>
    <t>Каменноостровкий</t>
  </si>
  <si>
    <t>Никольский</t>
  </si>
  <si>
    <t>Зольная-Дальневосточный</t>
  </si>
  <si>
    <t>Дыбенко-Товарищеский</t>
  </si>
  <si>
    <t>Крыленко-Большевиков</t>
  </si>
  <si>
    <t>Шаумяна-Перевозной</t>
  </si>
  <si>
    <t>Тучков мост</t>
  </si>
  <si>
    <t>Направление запроса в УГИБДД</t>
  </si>
  <si>
    <t>Получение данных</t>
  </si>
  <si>
    <t>Обработка данных</t>
  </si>
  <si>
    <t>Долгоозёрная-Королёва</t>
  </si>
  <si>
    <t>Камышовая-Гаккелевская</t>
  </si>
  <si>
    <t>Коломяжский-Марка Галлая</t>
  </si>
  <si>
    <t>Луначарского</t>
  </si>
  <si>
    <t>Пискарёвский</t>
  </si>
  <si>
    <t>Свердловская</t>
  </si>
  <si>
    <t>Руставели</t>
  </si>
  <si>
    <t>Гражданский</t>
  </si>
  <si>
    <t>1.1.8.</t>
  </si>
  <si>
    <t>1.1.9.</t>
  </si>
  <si>
    <t>1.1.10</t>
  </si>
  <si>
    <t>1.1.11.</t>
  </si>
  <si>
    <t>1.1.12</t>
  </si>
  <si>
    <t>Дворцовый мост</t>
  </si>
  <si>
    <t>Садовая-Гороховая</t>
  </si>
  <si>
    <t>Альпийский-Белградская</t>
  </si>
  <si>
    <t>Бухарестская-Дунайский</t>
  </si>
  <si>
    <t>Димитрова-Будапештская</t>
  </si>
  <si>
    <t>Славы-Пражская</t>
  </si>
  <si>
    <t>3.</t>
  </si>
  <si>
    <t>Раздел II. Построение и калибровка транспортной модели</t>
  </si>
  <si>
    <t>Раздел III. Построение схем велосипедных маршрутов</t>
  </si>
  <si>
    <t>1.2.6.</t>
  </si>
  <si>
    <t>1.2.7.</t>
  </si>
  <si>
    <t>1.2.8.</t>
  </si>
  <si>
    <t>1.2.9.</t>
  </si>
  <si>
    <t>1.2.10.</t>
  </si>
  <si>
    <t>1.2.11.</t>
  </si>
  <si>
    <t>1.2.12.</t>
  </si>
  <si>
    <t>1.2.13.</t>
  </si>
  <si>
    <t>1.2.14.</t>
  </si>
  <si>
    <t>1.2.15.</t>
  </si>
  <si>
    <t>1.2.16.</t>
  </si>
  <si>
    <t>1.2.17.</t>
  </si>
  <si>
    <t>1.2.18.</t>
  </si>
  <si>
    <t>1.2.19.</t>
  </si>
  <si>
    <t>1.2.20.</t>
  </si>
  <si>
    <t>1.2.21.</t>
  </si>
  <si>
    <t>1.2.22.</t>
  </si>
  <si>
    <t>1.2.23.</t>
  </si>
  <si>
    <t>1.2.24.</t>
  </si>
  <si>
    <t>1.2.25.</t>
  </si>
  <si>
    <t>1.2.26.</t>
  </si>
  <si>
    <t>1.2.27.</t>
  </si>
  <si>
    <t>Петергофское-Доблести</t>
  </si>
  <si>
    <t>1.2.28.</t>
  </si>
  <si>
    <t>1.2.29.</t>
  </si>
  <si>
    <t>1.2.30.</t>
  </si>
  <si>
    <t>Мост Кадырова</t>
  </si>
  <si>
    <t>Ленинский-Десантников</t>
  </si>
  <si>
    <t>Автовская-Портовая</t>
  </si>
  <si>
    <t>Стачек-Трамвайный</t>
  </si>
  <si>
    <t>Говорова-Васи Алексеева</t>
  </si>
  <si>
    <t>1.2.31.</t>
  </si>
  <si>
    <t>1.2.32.</t>
  </si>
  <si>
    <t>1.2.33.</t>
  </si>
  <si>
    <t>1.2.34.</t>
  </si>
  <si>
    <t>1.2.35.</t>
  </si>
  <si>
    <t>2.</t>
  </si>
  <si>
    <t>2.1</t>
  </si>
  <si>
    <t>2.2.</t>
  </si>
  <si>
    <t>2.3</t>
  </si>
  <si>
    <t>4.</t>
  </si>
  <si>
    <t>Социологическое исследования для определения доли корреспонденций, совершаемых на велосипеде, о длине перепробега при наличии велодорожки (проводит ГЦУП)</t>
  </si>
  <si>
    <t>Систематизация и внесение данных  в ГИС ТМ</t>
  </si>
  <si>
    <t>1.</t>
  </si>
  <si>
    <t>Создание существующей модели велосипедного движения</t>
  </si>
  <si>
    <t>Ключевые узлы города (в границах плотной застройки)</t>
  </si>
  <si>
    <t>Внесение атрибута отрезка "велосипедная дорожка", определение алгоритмов "привлекательности" на основании соц. опроса, построение системы запретов в графе улично-дорожной сети</t>
  </si>
  <si>
    <t>5.</t>
  </si>
  <si>
    <t>Построение и верификация прогнозной модели</t>
  </si>
  <si>
    <t xml:space="preserve">3. </t>
  </si>
  <si>
    <t>Калибровка транспортного спроса по ключевым сечениям</t>
  </si>
  <si>
    <t>Построение алгоритмов пронозов велосипедного движения</t>
  </si>
  <si>
    <t xml:space="preserve">4. </t>
  </si>
  <si>
    <t>Постороение ранжированного перечня веломаршрутов для включения в государственную программу</t>
  </si>
  <si>
    <t>Оценка маршрутов, на которых возникает ДТП с велосипедистами с целью оценки возможного способа реализации мер по повышению безопасности дорожного движения, проработка альтернативных маршрутов</t>
  </si>
  <si>
    <t>Оценка маршрутов, на которых наиболее высокая интенсивность движения на предмет способа реализации, проработка альтернативных маршрутов</t>
  </si>
  <si>
    <t>Моделирование с целью определения прогнозной интенсивности движения, эффекта и эффективности от предложенных мероприятий (оценка стоимости производится ГЦУП)</t>
  </si>
  <si>
    <t>Ссылка на материалы</t>
  </si>
  <si>
    <t>Ссылка</t>
  </si>
  <si>
    <t>Х</t>
  </si>
  <si>
    <t>Культуры-Луначарского</t>
  </si>
  <si>
    <t>Видео</t>
  </si>
  <si>
    <t>Подсчет</t>
  </si>
  <si>
    <t>Картограмма</t>
  </si>
  <si>
    <t>+</t>
  </si>
  <si>
    <t>-</t>
  </si>
  <si>
    <t>Поцелуев мост+</t>
  </si>
  <si>
    <t>студенты</t>
  </si>
  <si>
    <t>ОИО</t>
  </si>
  <si>
    <t>- (ГСВН)</t>
  </si>
  <si>
    <t>+ (старые замеры)</t>
  </si>
  <si>
    <t>+ (старые замеры, осень)</t>
  </si>
  <si>
    <t>Поцелуев мост</t>
  </si>
  <si>
    <t>1.1.11</t>
  </si>
  <si>
    <t>1.1.1</t>
  </si>
  <si>
    <t>1.1.2</t>
  </si>
  <si>
    <t>1.1.3</t>
  </si>
  <si>
    <t>1.1.4</t>
  </si>
  <si>
    <t>1.1.5</t>
  </si>
  <si>
    <t>1.1.6</t>
  </si>
  <si>
    <t>1.1.8</t>
  </si>
  <si>
    <t>1.2.1</t>
  </si>
  <si>
    <t>1.2.2</t>
  </si>
  <si>
    <t>1.2.3</t>
  </si>
  <si>
    <t>1.2.4</t>
  </si>
  <si>
    <t>1.2.5</t>
  </si>
  <si>
    <t>1.2.6</t>
  </si>
  <si>
    <t>1.2.7</t>
  </si>
  <si>
    <t>1.2.8</t>
  </si>
  <si>
    <t>1.2.9</t>
  </si>
  <si>
    <t>1.2.10</t>
  </si>
  <si>
    <t>1.2.11</t>
  </si>
  <si>
    <t>1.2.12</t>
  </si>
  <si>
    <t>1.2.13</t>
  </si>
  <si>
    <t>1.2.14</t>
  </si>
  <si>
    <t>1.2.15</t>
  </si>
  <si>
    <t>1.2.16</t>
  </si>
  <si>
    <t>1.2.17</t>
  </si>
  <si>
    <t>1.2.18</t>
  </si>
  <si>
    <t>1.2.19</t>
  </si>
  <si>
    <t>1.2.20</t>
  </si>
  <si>
    <t>1.2.21</t>
  </si>
  <si>
    <t>1.2.22</t>
  </si>
  <si>
    <t>1.2.23</t>
  </si>
  <si>
    <t>1.2.24</t>
  </si>
  <si>
    <t>1.2.25</t>
  </si>
  <si>
    <t>1.2.26</t>
  </si>
  <si>
    <t>1.2.27</t>
  </si>
  <si>
    <t>1.2.28</t>
  </si>
  <si>
    <t>1.2.29</t>
  </si>
  <si>
    <t>1.2.30</t>
  </si>
  <si>
    <t>1.2.31</t>
  </si>
  <si>
    <t>1.2.32</t>
  </si>
  <si>
    <t>1.2.33</t>
  </si>
  <si>
    <t>1.2.34</t>
  </si>
  <si>
    <t>1.2.35</t>
  </si>
  <si>
    <t>Утренний час пик</t>
  </si>
  <si>
    <t>Вечерний час пик</t>
  </si>
  <si>
    <t>N max направление</t>
  </si>
  <si>
    <t>N (радиальное движение)</t>
  </si>
  <si>
    <t>N (широтное движение)</t>
  </si>
  <si>
    <t>Песочная наб. (перекресток Песочной наб. - Левашовского пр. - ул. Большой Зеленина)</t>
  </si>
  <si>
    <t>Левашовский пр. (перекресток Левашовского пр. и Чкаловского пр.)</t>
  </si>
  <si>
    <t>Петроградская наб. (перекресток Петроградской наб. - Гренадерского моста - ул. Чапаева)</t>
  </si>
  <si>
    <t>наб. р. Карповки (перекресток пр. Медиков и наб. р. Карповки)</t>
  </si>
  <si>
    <t>Пискарёвский пр. (перекресток пр. Металлистов и Пискаревского пр.)</t>
  </si>
  <si>
    <t>наб. р. Фонтанки (сечение на участке между ул. Белинского и Невским пр.)</t>
  </si>
  <si>
    <t>наб. р. Фонтанки (сечение на участке между Невским пр. и Итальянской ул.)</t>
  </si>
  <si>
    <t>1.1.9.1</t>
  </si>
  <si>
    <t>1.1.7.1</t>
  </si>
  <si>
    <t>1.1.7.2</t>
  </si>
  <si>
    <t>ул. Большая Зеленина (перекресток ул. Большой Зеленина и Чкаловского пр.)</t>
  </si>
  <si>
    <t>пр. Юрия Гагарина - ул. Орджоникидзе</t>
  </si>
  <si>
    <t>Московкий пр. - Бассейная ул.</t>
  </si>
  <si>
    <t>Московское шоссе - Звездная ул.</t>
  </si>
  <si>
    <t>Витебский пр. - Дунайский пр.</t>
  </si>
  <si>
    <t>8-9 линии ВО - наб. Лейтенанта Шмидта</t>
  </si>
  <si>
    <t>Лесной пр. - Кантемировская ул.</t>
  </si>
  <si>
    <t>Каменноостровкий пр.</t>
  </si>
  <si>
    <t>ул. Маршала Говорова - ул. Васи Алексеева</t>
  </si>
  <si>
    <t>пр. Стачек - Трамвайный пр.</t>
  </si>
  <si>
    <t>Автовская ул. - Портовая ул.</t>
  </si>
  <si>
    <t>Ленинский пр. - ул. Десантников</t>
  </si>
  <si>
    <t>Петергофское шоссе - ул. Доблести</t>
  </si>
  <si>
    <t>ул. Димитрова - Будапештская ул.</t>
  </si>
  <si>
    <t>пр. Славы - Пражская ул.</t>
  </si>
  <si>
    <t>Бухарестская ул. - Дунайский пр.</t>
  </si>
  <si>
    <t>Альпийский пер. - Белградская ул.</t>
  </si>
  <si>
    <t>Садовая ул. - Гороховая ул.</t>
  </si>
  <si>
    <t>пр. Культуры - пр. Луначарского</t>
  </si>
  <si>
    <t>Коломяжский пр. - ул. Марка Галлая</t>
  </si>
  <si>
    <t>Камышовая ул. - Гаккелевская ул.</t>
  </si>
  <si>
    <t>Долгоозёрная ул. - пр. Королёва</t>
  </si>
  <si>
    <t>пр. Шаумяна - Перевозной пер.</t>
  </si>
  <si>
    <t>ул. Крыленко - пр. Большевиков</t>
  </si>
  <si>
    <t>ул. Дыбенко - Товарищеский пр.</t>
  </si>
  <si>
    <t>Зольная ул. - Дальневосточный пр.</t>
  </si>
  <si>
    <t>ул. Куйбышева</t>
  </si>
  <si>
    <t>Свердловская наб. (сечение между ул. Ватутина и Феодосийской ул.) набережная</t>
  </si>
  <si>
    <t>Аптекарская наб. (перекресток ул. Профессора Попова и Аптекарской наб.) набережная</t>
  </si>
  <si>
    <t>Никольский пер.</t>
  </si>
  <si>
    <t>Тучков мост (тротуар)</t>
  </si>
  <si>
    <t>Лазаревский мост (тротуар)</t>
  </si>
  <si>
    <t>мост Ахмата Кадырова (тротуар), 3 по проезжей части</t>
  </si>
  <si>
    <t>Благовещенский мост (тротуар)</t>
  </si>
  <si>
    <t>Дворцовый мост (тротуар) *по осенним замерам</t>
  </si>
  <si>
    <t>SUM в сечении и на перекрестке</t>
  </si>
  <si>
    <t>SUM_утро+вечер</t>
  </si>
  <si>
    <t>пр. Луначарского (перекресток с пр. Энгельса)</t>
  </si>
  <si>
    <t>ул. Руставели (перекресток с пр. Луначарского)</t>
  </si>
  <si>
    <t>Гражданский пр. (перекресток с пр. Луначарского)</t>
  </si>
  <si>
    <t>Отношение вечера к утру</t>
  </si>
  <si>
    <t>Арсенальная наб. (сечение между ул. Михайлова и Арсенальной ул.) набережная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</si>
</sst>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04"/>
      <scheme val="minor"/>
    </font>
    <font>
      <b/>
      <u/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7" tint="0.39997558519241921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73">
    <xf numFmtId="0" fontId="0" fillId="0" borderId="0" xfId="0"/>
    <xf numFmtId="14" fontId="0" fillId="0" borderId="0" xfId="0" applyNumberFormat="1"/>
    <xf numFmtId="49" fontId="0" fillId="0" borderId="0" xfId="0" applyNumberFormat="1"/>
    <xf numFmtId="0" fontId="0" fillId="0" borderId="0" xfId="0"/>
    <xf numFmtId="49" fontId="0" fillId="0" borderId="1" xfId="0" applyNumberFormat="1" applyBorder="1"/>
    <xf numFmtId="0" fontId="0" fillId="0" borderId="1" xfId="0" applyBorder="1"/>
    <xf numFmtId="0" fontId="0" fillId="4" borderId="1" xfId="0" applyFill="1" applyBorder="1"/>
    <xf numFmtId="0" fontId="0" fillId="3" borderId="1" xfId="0" applyFill="1" applyBorder="1"/>
    <xf numFmtId="0" fontId="0" fillId="0" borderId="1" xfId="0" applyFont="1" applyFill="1" applyBorder="1" applyAlignment="1">
      <alignment horizontal="left"/>
    </xf>
    <xf numFmtId="49" fontId="0" fillId="0" borderId="2" xfId="0" applyNumberFormat="1" applyBorder="1"/>
    <xf numFmtId="0" fontId="0" fillId="0" borderId="3" xfId="0" applyBorder="1"/>
    <xf numFmtId="49" fontId="0" fillId="4" borderId="4" xfId="0" applyNumberFormat="1" applyFill="1" applyBorder="1" applyAlignment="1">
      <alignment horizontal="right"/>
    </xf>
    <xf numFmtId="49" fontId="0" fillId="3" borderId="4" xfId="0" applyNumberFormat="1" applyFill="1" applyBorder="1" applyAlignment="1">
      <alignment horizontal="right"/>
    </xf>
    <xf numFmtId="49" fontId="0" fillId="0" borderId="4" xfId="0" applyNumberFormat="1" applyBorder="1" applyAlignment="1">
      <alignment horizontal="right"/>
    </xf>
    <xf numFmtId="0" fontId="0" fillId="3" borderId="4" xfId="0" applyFill="1" applyBorder="1" applyAlignment="1">
      <alignment horizontal="right"/>
    </xf>
    <xf numFmtId="0" fontId="0" fillId="0" borderId="4" xfId="0" applyFont="1" applyFill="1" applyBorder="1" applyAlignment="1">
      <alignment horizontal="right" vertical="center"/>
    </xf>
    <xf numFmtId="16" fontId="0" fillId="0" borderId="4" xfId="0" applyNumberFormat="1" applyFont="1" applyFill="1" applyBorder="1" applyAlignment="1">
      <alignment horizontal="right" vertical="center"/>
    </xf>
    <xf numFmtId="49" fontId="0" fillId="0" borderId="4" xfId="0" applyNumberFormat="1" applyBorder="1" applyAlignment="1">
      <alignment horizontal="right" vertical="center"/>
    </xf>
    <xf numFmtId="49" fontId="0" fillId="0" borderId="5" xfId="0" applyNumberFormat="1" applyBorder="1" applyAlignment="1">
      <alignment horizontal="right" vertical="center"/>
    </xf>
    <xf numFmtId="0" fontId="0" fillId="0" borderId="6" xfId="0" applyFont="1" applyFill="1" applyBorder="1" applyAlignment="1">
      <alignment horizontal="left"/>
    </xf>
    <xf numFmtId="0" fontId="2" fillId="0" borderId="0" xfId="1"/>
    <xf numFmtId="0" fontId="0" fillId="0" borderId="7" xfId="0" applyBorder="1"/>
    <xf numFmtId="14" fontId="0" fillId="2" borderId="8" xfId="0" applyNumberFormat="1" applyFill="1" applyBorder="1"/>
    <xf numFmtId="14" fontId="0" fillId="4" borderId="8" xfId="0" applyNumberFormat="1" applyFill="1" applyBorder="1"/>
    <xf numFmtId="14" fontId="0" fillId="3" borderId="8" xfId="0" applyNumberFormat="1" applyFill="1" applyBorder="1"/>
    <xf numFmtId="14" fontId="0" fillId="0" borderId="8" xfId="0" applyNumberFormat="1" applyBorder="1"/>
    <xf numFmtId="14" fontId="0" fillId="0" borderId="9" xfId="0" applyNumberFormat="1" applyBorder="1"/>
    <xf numFmtId="0" fontId="0" fillId="0" borderId="1" xfId="0" applyFill="1" applyBorder="1"/>
    <xf numFmtId="14" fontId="0" fillId="0" borderId="1" xfId="0" applyNumberFormat="1" applyBorder="1"/>
    <xf numFmtId="14" fontId="0" fillId="4" borderId="1" xfId="0" applyNumberFormat="1" applyFill="1" applyBorder="1"/>
    <xf numFmtId="14" fontId="0" fillId="2" borderId="1" xfId="0" applyNumberFormat="1" applyFill="1" applyBorder="1"/>
    <xf numFmtId="0" fontId="0" fillId="5" borderId="1" xfId="0" applyFill="1" applyBorder="1"/>
    <xf numFmtId="49" fontId="0" fillId="0" borderId="1" xfId="0" applyNumberFormat="1" applyBorder="1" applyAlignment="1">
      <alignment horizontal="center"/>
    </xf>
    <xf numFmtId="0" fontId="0" fillId="0" borderId="1" xfId="0" applyBorder="1" applyAlignment="1">
      <alignment wrapText="1"/>
    </xf>
    <xf numFmtId="49" fontId="0" fillId="0" borderId="1" xfId="0" applyNumberFormat="1" applyBorder="1" applyAlignment="1">
      <alignment horizontal="center" wrapText="1"/>
    </xf>
    <xf numFmtId="14" fontId="0" fillId="4" borderId="1" xfId="0" applyNumberFormat="1" applyFill="1" applyBorder="1" applyAlignment="1">
      <alignment wrapText="1"/>
    </xf>
    <xf numFmtId="14" fontId="0" fillId="0" borderId="1" xfId="0" applyNumberFormat="1" applyBorder="1" applyAlignment="1">
      <alignment wrapText="1"/>
    </xf>
    <xf numFmtId="14" fontId="0" fillId="2" borderId="1" xfId="0" applyNumberFormat="1" applyFill="1" applyBorder="1" applyAlignment="1">
      <alignment wrapText="1"/>
    </xf>
    <xf numFmtId="14" fontId="0" fillId="0" borderId="0" xfId="0" applyNumberFormat="1" applyAlignment="1">
      <alignment wrapText="1"/>
    </xf>
    <xf numFmtId="0" fontId="0" fillId="0" borderId="0" xfId="0" applyAlignment="1">
      <alignment wrapText="1"/>
    </xf>
    <xf numFmtId="0" fontId="0" fillId="5" borderId="1" xfId="0" applyFill="1" applyBorder="1" applyAlignment="1">
      <alignment horizontal="center" vertical="top"/>
    </xf>
    <xf numFmtId="49" fontId="0" fillId="3" borderId="1" xfId="0" applyNumberFormat="1" applyFill="1" applyBorder="1" applyAlignment="1">
      <alignment horizontal="center" wrapText="1"/>
    </xf>
    <xf numFmtId="49" fontId="0" fillId="3" borderId="1" xfId="0" applyNumberFormat="1" applyFill="1" applyBorder="1" applyAlignment="1">
      <alignment horizontal="center"/>
    </xf>
    <xf numFmtId="0" fontId="0" fillId="0" borderId="0" xfId="0" applyAlignment="1"/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/>
    </xf>
    <xf numFmtId="49" fontId="0" fillId="0" borderId="1" xfId="0" applyNumberFormat="1" applyBorder="1" applyAlignment="1">
      <alignment horizontal="center" vertical="top"/>
    </xf>
    <xf numFmtId="49" fontId="0" fillId="0" borderId="0" xfId="0" applyNumberFormat="1" applyAlignment="1">
      <alignment horizontal="center" vertical="top"/>
    </xf>
    <xf numFmtId="0" fontId="0" fillId="0" borderId="1" xfId="0" applyBorder="1" applyAlignment="1">
      <alignment horizontal="left" vertical="top"/>
    </xf>
    <xf numFmtId="49" fontId="0" fillId="0" borderId="1" xfId="0" applyNumberFormat="1" applyBorder="1" applyAlignment="1">
      <alignment horizontal="left" vertical="top"/>
    </xf>
    <xf numFmtId="49" fontId="3" fillId="3" borderId="1" xfId="0" applyNumberFormat="1" applyFont="1" applyFill="1" applyBorder="1" applyAlignment="1">
      <alignment horizontal="center" vertical="top"/>
    </xf>
    <xf numFmtId="0" fontId="3" fillId="3" borderId="1" xfId="0" applyFont="1" applyFill="1" applyBorder="1" applyAlignment="1">
      <alignment horizontal="left" vertical="top"/>
    </xf>
    <xf numFmtId="0" fontId="3" fillId="3" borderId="1" xfId="0" applyFont="1" applyFill="1" applyBorder="1" applyAlignment="1">
      <alignment horizontal="center" vertical="top" wrapText="1"/>
    </xf>
    <xf numFmtId="0" fontId="3" fillId="3" borderId="1" xfId="0" applyFont="1" applyFill="1" applyBorder="1" applyAlignment="1">
      <alignment horizontal="center" vertical="top"/>
    </xf>
    <xf numFmtId="49" fontId="0" fillId="0" borderId="1" xfId="0" applyNumberFormat="1" applyFill="1" applyBorder="1" applyAlignment="1">
      <alignment horizontal="center" vertical="top"/>
    </xf>
    <xf numFmtId="0" fontId="0" fillId="0" borderId="1" xfId="0" applyFill="1" applyBorder="1" applyAlignment="1">
      <alignment horizontal="left" vertical="top"/>
    </xf>
    <xf numFmtId="0" fontId="0" fillId="0" borderId="1" xfId="0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49" fontId="0" fillId="3" borderId="8" xfId="0" applyNumberFormat="1" applyFill="1" applyBorder="1" applyAlignment="1">
      <alignment horizontal="center"/>
    </xf>
    <xf numFmtId="49" fontId="0" fillId="3" borderId="10" xfId="0" applyNumberFormat="1" applyFill="1" applyBorder="1" applyAlignment="1">
      <alignment horizontal="center"/>
    </xf>
    <xf numFmtId="49" fontId="0" fillId="3" borderId="11" xfId="0" applyNumberFormat="1" applyFill="1" applyBorder="1" applyAlignment="1">
      <alignment horizontal="center"/>
    </xf>
    <xf numFmtId="14" fontId="0" fillId="0" borderId="12" xfId="0" applyNumberFormat="1" applyBorder="1" applyAlignment="1">
      <alignment horizontal="center" vertical="center"/>
    </xf>
    <xf numFmtId="14" fontId="0" fillId="0" borderId="13" xfId="0" applyNumberFormat="1" applyBorder="1" applyAlignment="1">
      <alignment horizontal="center" vertical="center"/>
    </xf>
    <xf numFmtId="14" fontId="0" fillId="0" borderId="14" xfId="0" applyNumberFormat="1" applyBorder="1" applyAlignment="1">
      <alignment horizontal="center" vertical="center"/>
    </xf>
    <xf numFmtId="14" fontId="0" fillId="0" borderId="15" xfId="0" applyNumberFormat="1" applyBorder="1" applyAlignment="1">
      <alignment horizontal="center" vertical="center"/>
    </xf>
    <xf numFmtId="14" fontId="0" fillId="0" borderId="0" xfId="0" applyNumberFormat="1" applyBorder="1" applyAlignment="1">
      <alignment horizontal="center" vertical="center"/>
    </xf>
    <xf numFmtId="14" fontId="0" fillId="0" borderId="16" xfId="0" applyNumberFormat="1" applyBorder="1" applyAlignment="1">
      <alignment horizontal="center" vertical="center"/>
    </xf>
    <xf numFmtId="14" fontId="0" fillId="0" borderId="17" xfId="0" applyNumberFormat="1" applyBorder="1" applyAlignment="1">
      <alignment horizontal="center" vertical="center"/>
    </xf>
    <xf numFmtId="14" fontId="0" fillId="0" borderId="18" xfId="0" applyNumberFormat="1" applyBorder="1" applyAlignment="1">
      <alignment horizontal="center" vertical="center"/>
    </xf>
    <xf numFmtId="14" fontId="0" fillId="0" borderId="19" xfId="0" applyNumberFormat="1" applyBorder="1" applyAlignment="1">
      <alignment horizontal="center" vertical="center"/>
    </xf>
    <xf numFmtId="0" fontId="0" fillId="0" borderId="1" xfId="0" applyBorder="1" applyAlignment="1">
      <alignment horizontal="center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file:///D:\&#1054;&#1048;&#1054;\&#1041;&#1086;&#1074;&#1076;&#1072;%20&#1052;&#1072;&#1088;&#1080;&#1103;%20&#1040;&#1085;&#1072;&#1090;&#1086;&#1083;&#1100;&#1077;&#1074;&#1085;&#1072;\&#1042;&#1077;&#1083;&#1086;&#1076;&#1086;&#1088;&#1086;&#1078;&#1082;&#1080;\&#1044;&#1058;&#1055;%20&#1089;%20&#1074;&#1077;&#1083;&#1086;&#1089;&#1080;&#1087;&#1077;&#1076;&#1080;&#1089;&#1090;&#1072;&#1084;&#1080;.jpg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84"/>
  <sheetViews>
    <sheetView zoomScale="85" zoomScaleNormal="85" workbookViewId="0">
      <selection activeCell="D21" sqref="D21"/>
    </sheetView>
  </sheetViews>
  <sheetFormatPr defaultRowHeight="15" x14ac:dyDescent="0.25"/>
  <cols>
    <col min="1" max="1" width="10.140625" style="2" bestFit="1" customWidth="1"/>
    <col min="2" max="2" width="197.140625" customWidth="1"/>
    <col min="3" max="3" width="13.5703125" customWidth="1"/>
    <col min="4" max="4" width="18" style="39" bestFit="1" customWidth="1"/>
    <col min="5" max="6" width="13.5703125" style="3" customWidth="1"/>
    <col min="7" max="7" width="21.28515625" customWidth="1"/>
    <col min="16" max="16" width="10.140625" bestFit="1" customWidth="1"/>
  </cols>
  <sheetData>
    <row r="1" spans="1:7" x14ac:dyDescent="0.25">
      <c r="A1" s="9" t="s">
        <v>2</v>
      </c>
      <c r="B1" s="10" t="s">
        <v>1</v>
      </c>
      <c r="C1" s="21" t="s">
        <v>6</v>
      </c>
      <c r="D1" s="33" t="s">
        <v>134</v>
      </c>
      <c r="E1" s="27" t="s">
        <v>135</v>
      </c>
      <c r="F1" s="27" t="s">
        <v>136</v>
      </c>
      <c r="G1" t="s">
        <v>130</v>
      </c>
    </row>
    <row r="2" spans="1:7" x14ac:dyDescent="0.25">
      <c r="A2" s="58" t="s">
        <v>36</v>
      </c>
      <c r="B2" s="59"/>
      <c r="C2" s="22">
        <f>MAX(C4,C17,C53,C57,C58)</f>
        <v>42994</v>
      </c>
      <c r="D2" s="63" t="s">
        <v>141</v>
      </c>
      <c r="E2" s="64"/>
      <c r="F2" s="65"/>
    </row>
    <row r="3" spans="1:7" x14ac:dyDescent="0.25">
      <c r="A3" s="11" t="s">
        <v>3</v>
      </c>
      <c r="B3" s="6" t="s">
        <v>28</v>
      </c>
      <c r="C3" s="23">
        <f>MAX(C4,C17)</f>
        <v>42944</v>
      </c>
      <c r="D3" s="66"/>
      <c r="E3" s="67"/>
      <c r="F3" s="68"/>
    </row>
    <row r="4" spans="1:7" x14ac:dyDescent="0.25">
      <c r="A4" s="12" t="s">
        <v>5</v>
      </c>
      <c r="B4" s="7" t="s">
        <v>4</v>
      </c>
      <c r="C4" s="24">
        <f>MAX(C5:C16)</f>
        <v>42940</v>
      </c>
      <c r="D4" s="69"/>
      <c r="E4" s="70"/>
      <c r="F4" s="71"/>
    </row>
    <row r="5" spans="1:7" x14ac:dyDescent="0.25">
      <c r="A5" s="13" t="s">
        <v>0</v>
      </c>
      <c r="B5" s="5" t="s">
        <v>7</v>
      </c>
      <c r="C5" s="25">
        <v>42937</v>
      </c>
      <c r="D5" s="34" t="s">
        <v>137</v>
      </c>
      <c r="E5" s="32">
        <v>0</v>
      </c>
      <c r="F5" s="32" t="s">
        <v>138</v>
      </c>
    </row>
    <row r="6" spans="1:7" x14ac:dyDescent="0.25">
      <c r="A6" s="13" t="s">
        <v>14</v>
      </c>
      <c r="B6" s="5" t="s">
        <v>8</v>
      </c>
      <c r="C6" s="25">
        <v>42927</v>
      </c>
      <c r="D6" s="34" t="s">
        <v>137</v>
      </c>
      <c r="E6" s="32" t="s">
        <v>137</v>
      </c>
      <c r="F6" s="32" t="s">
        <v>137</v>
      </c>
    </row>
    <row r="7" spans="1:7" x14ac:dyDescent="0.25">
      <c r="A7" s="13" t="s">
        <v>15</v>
      </c>
      <c r="B7" s="5" t="s">
        <v>11</v>
      </c>
      <c r="C7" s="25">
        <v>42920</v>
      </c>
      <c r="D7" s="34" t="s">
        <v>137</v>
      </c>
      <c r="E7" s="32" t="s">
        <v>137</v>
      </c>
      <c r="F7" s="32" t="s">
        <v>137</v>
      </c>
    </row>
    <row r="8" spans="1:7" x14ac:dyDescent="0.25">
      <c r="A8" s="13" t="s">
        <v>16</v>
      </c>
      <c r="B8" s="5" t="s">
        <v>12</v>
      </c>
      <c r="C8" s="25">
        <v>42921</v>
      </c>
      <c r="D8" s="34" t="s">
        <v>137</v>
      </c>
      <c r="E8" s="32" t="s">
        <v>137</v>
      </c>
      <c r="F8" s="32" t="s">
        <v>137</v>
      </c>
    </row>
    <row r="9" spans="1:7" x14ac:dyDescent="0.25">
      <c r="A9" s="13" t="s">
        <v>17</v>
      </c>
      <c r="B9" s="5" t="s">
        <v>34</v>
      </c>
      <c r="C9" s="25">
        <v>42940</v>
      </c>
      <c r="D9" s="34" t="s">
        <v>137</v>
      </c>
      <c r="E9" s="32">
        <v>0</v>
      </c>
      <c r="F9" s="32" t="s">
        <v>138</v>
      </c>
    </row>
    <row r="10" spans="1:7" x14ac:dyDescent="0.25">
      <c r="A10" s="13" t="s">
        <v>18</v>
      </c>
      <c r="B10" s="5" t="s">
        <v>13</v>
      </c>
      <c r="C10" s="25">
        <v>42937</v>
      </c>
      <c r="D10" s="34" t="s">
        <v>137</v>
      </c>
      <c r="E10" s="32">
        <v>0</v>
      </c>
      <c r="F10" s="32" t="s">
        <v>138</v>
      </c>
    </row>
    <row r="11" spans="1:7" x14ac:dyDescent="0.25">
      <c r="A11" s="13" t="s">
        <v>19</v>
      </c>
      <c r="B11" s="5" t="s">
        <v>20</v>
      </c>
      <c r="C11" s="25">
        <v>42935</v>
      </c>
      <c r="D11" s="34" t="s">
        <v>137</v>
      </c>
      <c r="E11" s="32" t="s">
        <v>137</v>
      </c>
      <c r="F11" s="32" t="s">
        <v>137</v>
      </c>
    </row>
    <row r="12" spans="1:7" x14ac:dyDescent="0.25">
      <c r="A12" s="13" t="s">
        <v>59</v>
      </c>
      <c r="B12" s="4" t="s">
        <v>55</v>
      </c>
      <c r="C12" s="25">
        <v>42935</v>
      </c>
      <c r="D12" s="34" t="s">
        <v>137</v>
      </c>
      <c r="E12" s="32" t="s">
        <v>137</v>
      </c>
      <c r="F12" s="32" t="s">
        <v>137</v>
      </c>
    </row>
    <row r="13" spans="1:7" x14ac:dyDescent="0.25">
      <c r="A13" s="13" t="s">
        <v>60</v>
      </c>
      <c r="B13" s="5" t="s">
        <v>56</v>
      </c>
      <c r="C13" s="25">
        <v>42935</v>
      </c>
      <c r="D13" s="34" t="s">
        <v>137</v>
      </c>
      <c r="E13" s="32" t="s">
        <v>137</v>
      </c>
      <c r="F13" s="32" t="s">
        <v>137</v>
      </c>
    </row>
    <row r="14" spans="1:7" x14ac:dyDescent="0.25">
      <c r="A14" s="13" t="s">
        <v>61</v>
      </c>
      <c r="B14" s="31" t="s">
        <v>58</v>
      </c>
      <c r="C14" s="25">
        <v>42934</v>
      </c>
      <c r="D14" s="40" t="s">
        <v>138</v>
      </c>
      <c r="E14" s="40" t="s">
        <v>138</v>
      </c>
      <c r="F14" s="40" t="s">
        <v>138</v>
      </c>
    </row>
    <row r="15" spans="1:7" x14ac:dyDescent="0.25">
      <c r="A15" s="13" t="s">
        <v>62</v>
      </c>
      <c r="B15" s="31" t="s">
        <v>57</v>
      </c>
      <c r="C15" s="25">
        <v>42934</v>
      </c>
      <c r="D15" s="40" t="s">
        <v>138</v>
      </c>
      <c r="E15" s="40" t="s">
        <v>138</v>
      </c>
      <c r="F15" s="40" t="s">
        <v>138</v>
      </c>
    </row>
    <row r="16" spans="1:7" x14ac:dyDescent="0.25">
      <c r="A16" s="13" t="s">
        <v>63</v>
      </c>
      <c r="B16" s="31" t="s">
        <v>54</v>
      </c>
      <c r="C16" s="25">
        <v>42936</v>
      </c>
      <c r="D16" s="40" t="s">
        <v>138</v>
      </c>
      <c r="E16" s="40" t="s">
        <v>138</v>
      </c>
      <c r="F16" s="40" t="s">
        <v>138</v>
      </c>
      <c r="G16" s="3"/>
    </row>
    <row r="17" spans="1:16" x14ac:dyDescent="0.25">
      <c r="A17" s="14" t="s">
        <v>21</v>
      </c>
      <c r="B17" s="7" t="s">
        <v>118</v>
      </c>
      <c r="C17" s="24">
        <f>MAX(C18:C52)</f>
        <v>42944</v>
      </c>
      <c r="D17" s="60" t="s">
        <v>140</v>
      </c>
      <c r="E17" s="61"/>
      <c r="F17" s="62"/>
    </row>
    <row r="18" spans="1:16" x14ac:dyDescent="0.25">
      <c r="A18" s="13" t="s">
        <v>22</v>
      </c>
      <c r="B18" s="5" t="s">
        <v>23</v>
      </c>
      <c r="C18" s="25">
        <v>42937</v>
      </c>
      <c r="D18" s="34" t="s">
        <v>142</v>
      </c>
      <c r="E18" s="32" t="s">
        <v>138</v>
      </c>
      <c r="F18" s="32" t="s">
        <v>138</v>
      </c>
    </row>
    <row r="19" spans="1:16" ht="30" x14ac:dyDescent="0.25">
      <c r="A19" s="13" t="s">
        <v>29</v>
      </c>
      <c r="B19" s="5" t="s">
        <v>24</v>
      </c>
      <c r="C19" s="25">
        <v>42940</v>
      </c>
      <c r="D19" s="34" t="s">
        <v>144</v>
      </c>
      <c r="E19" s="32" t="s">
        <v>138</v>
      </c>
      <c r="F19" s="32" t="s">
        <v>138</v>
      </c>
    </row>
    <row r="20" spans="1:16" x14ac:dyDescent="0.25">
      <c r="A20" s="13" t="s">
        <v>30</v>
      </c>
      <c r="B20" s="5" t="s">
        <v>25</v>
      </c>
      <c r="C20" s="25">
        <v>42938</v>
      </c>
      <c r="D20" s="34" t="s">
        <v>143</v>
      </c>
      <c r="E20" s="32" t="s">
        <v>138</v>
      </c>
      <c r="F20" s="32" t="s">
        <v>138</v>
      </c>
      <c r="P20" s="1"/>
    </row>
    <row r="21" spans="1:16" x14ac:dyDescent="0.25">
      <c r="A21" s="13" t="s">
        <v>31</v>
      </c>
      <c r="B21" s="31" t="s">
        <v>26</v>
      </c>
      <c r="C21" s="25">
        <v>42936</v>
      </c>
      <c r="D21" s="40" t="s">
        <v>138</v>
      </c>
      <c r="E21" s="40" t="s">
        <v>138</v>
      </c>
      <c r="F21" s="40" t="s">
        <v>138</v>
      </c>
    </row>
    <row r="22" spans="1:16" x14ac:dyDescent="0.25">
      <c r="A22" s="13" t="s">
        <v>32</v>
      </c>
      <c r="B22" s="5" t="s">
        <v>27</v>
      </c>
      <c r="C22" s="25">
        <v>42940</v>
      </c>
      <c r="D22" s="34" t="s">
        <v>143</v>
      </c>
      <c r="E22" s="32" t="s">
        <v>138</v>
      </c>
      <c r="F22" s="32" t="s">
        <v>138</v>
      </c>
    </row>
    <row r="23" spans="1:16" x14ac:dyDescent="0.25">
      <c r="A23" s="13" t="s">
        <v>73</v>
      </c>
      <c r="B23" s="5" t="s">
        <v>139</v>
      </c>
      <c r="C23" s="25">
        <v>42942</v>
      </c>
      <c r="D23" s="34" t="s">
        <v>138</v>
      </c>
      <c r="E23" s="32" t="s">
        <v>137</v>
      </c>
      <c r="F23" s="32" t="s">
        <v>138</v>
      </c>
    </row>
    <row r="24" spans="1:16" x14ac:dyDescent="0.25">
      <c r="A24" s="13" t="s">
        <v>74</v>
      </c>
      <c r="B24" s="5" t="s">
        <v>33</v>
      </c>
      <c r="C24" s="25">
        <v>42941</v>
      </c>
      <c r="D24" s="34" t="s">
        <v>138</v>
      </c>
      <c r="E24" s="32" t="s">
        <v>137</v>
      </c>
      <c r="F24" s="32" t="s">
        <v>138</v>
      </c>
    </row>
    <row r="25" spans="1:16" x14ac:dyDescent="0.25">
      <c r="A25" s="13" t="s">
        <v>75</v>
      </c>
      <c r="B25" s="31" t="s">
        <v>35</v>
      </c>
      <c r="C25" s="25">
        <v>42936</v>
      </c>
      <c r="D25" s="40" t="s">
        <v>138</v>
      </c>
      <c r="E25" s="40" t="s">
        <v>138</v>
      </c>
      <c r="F25" s="40" t="s">
        <v>138</v>
      </c>
    </row>
    <row r="26" spans="1:16" x14ac:dyDescent="0.25">
      <c r="A26" s="13" t="s">
        <v>76</v>
      </c>
      <c r="B26" s="31" t="s">
        <v>42</v>
      </c>
      <c r="C26" s="25">
        <v>42937</v>
      </c>
      <c r="D26" s="40" t="s">
        <v>138</v>
      </c>
      <c r="E26" s="40" t="s">
        <v>138</v>
      </c>
      <c r="F26" s="40" t="s">
        <v>138</v>
      </c>
    </row>
    <row r="27" spans="1:16" x14ac:dyDescent="0.25">
      <c r="A27" s="13" t="s">
        <v>77</v>
      </c>
      <c r="B27" s="5" t="s">
        <v>41</v>
      </c>
      <c r="C27" s="25">
        <v>42936</v>
      </c>
      <c r="D27" s="34" t="s">
        <v>138</v>
      </c>
      <c r="E27" s="32" t="s">
        <v>137</v>
      </c>
      <c r="F27" s="32" t="s">
        <v>138</v>
      </c>
    </row>
    <row r="28" spans="1:16" x14ac:dyDescent="0.25">
      <c r="A28" s="13" t="s">
        <v>78</v>
      </c>
      <c r="B28" s="5" t="s">
        <v>37</v>
      </c>
      <c r="C28" s="25">
        <v>42935</v>
      </c>
      <c r="D28" s="34" t="s">
        <v>138</v>
      </c>
      <c r="E28" s="32" t="s">
        <v>137</v>
      </c>
      <c r="F28" s="32" t="s">
        <v>138</v>
      </c>
    </row>
    <row r="29" spans="1:16" x14ac:dyDescent="0.25">
      <c r="A29" s="13" t="s">
        <v>79</v>
      </c>
      <c r="B29" s="5" t="s">
        <v>39</v>
      </c>
      <c r="C29" s="25">
        <v>42935</v>
      </c>
      <c r="D29" s="34" t="s">
        <v>138</v>
      </c>
      <c r="E29" s="32" t="s">
        <v>137</v>
      </c>
      <c r="F29" s="32" t="s">
        <v>138</v>
      </c>
    </row>
    <row r="30" spans="1:16" x14ac:dyDescent="0.25">
      <c r="A30" s="13" t="s">
        <v>80</v>
      </c>
      <c r="B30" s="5" t="s">
        <v>40</v>
      </c>
      <c r="C30" s="25">
        <v>42936</v>
      </c>
      <c r="D30" s="34" t="s">
        <v>143</v>
      </c>
      <c r="E30" s="32" t="s">
        <v>138</v>
      </c>
      <c r="F30" s="32" t="s">
        <v>138</v>
      </c>
    </row>
    <row r="31" spans="1:16" x14ac:dyDescent="0.25">
      <c r="A31" s="13" t="s">
        <v>81</v>
      </c>
      <c r="B31" s="5" t="s">
        <v>43</v>
      </c>
      <c r="C31" s="25">
        <v>42937</v>
      </c>
      <c r="D31" s="34" t="s">
        <v>138</v>
      </c>
      <c r="E31" s="32" t="s">
        <v>137</v>
      </c>
      <c r="F31" s="32" t="s">
        <v>138</v>
      </c>
      <c r="G31" t="s">
        <v>132</v>
      </c>
    </row>
    <row r="32" spans="1:16" x14ac:dyDescent="0.25">
      <c r="A32" s="13" t="s">
        <v>82</v>
      </c>
      <c r="B32" s="5" t="s">
        <v>38</v>
      </c>
      <c r="C32" s="25">
        <v>42942</v>
      </c>
      <c r="D32" s="34" t="s">
        <v>138</v>
      </c>
      <c r="E32" s="32" t="s">
        <v>137</v>
      </c>
      <c r="F32" s="32" t="s">
        <v>138</v>
      </c>
      <c r="G32" t="s">
        <v>132</v>
      </c>
    </row>
    <row r="33" spans="1:7" x14ac:dyDescent="0.25">
      <c r="A33" s="13" t="s">
        <v>83</v>
      </c>
      <c r="B33" s="5" t="s">
        <v>44</v>
      </c>
      <c r="C33" s="25">
        <v>42943</v>
      </c>
      <c r="D33" s="34" t="s">
        <v>138</v>
      </c>
      <c r="E33" s="32" t="s">
        <v>137</v>
      </c>
      <c r="F33" s="32" t="s">
        <v>138</v>
      </c>
      <c r="G33" t="s">
        <v>132</v>
      </c>
    </row>
    <row r="34" spans="1:7" x14ac:dyDescent="0.25">
      <c r="A34" s="13" t="s">
        <v>84</v>
      </c>
      <c r="B34" s="5" t="s">
        <v>45</v>
      </c>
      <c r="C34" s="25">
        <v>42943</v>
      </c>
      <c r="D34" s="34" t="s">
        <v>138</v>
      </c>
      <c r="E34" s="32" t="s">
        <v>137</v>
      </c>
      <c r="F34" s="32" t="s">
        <v>138</v>
      </c>
      <c r="G34" t="s">
        <v>132</v>
      </c>
    </row>
    <row r="35" spans="1:7" x14ac:dyDescent="0.25">
      <c r="A35" s="13" t="s">
        <v>85</v>
      </c>
      <c r="B35" s="5" t="s">
        <v>46</v>
      </c>
      <c r="C35" s="25">
        <v>42944</v>
      </c>
      <c r="D35" s="34" t="s">
        <v>138</v>
      </c>
      <c r="E35" s="32" t="s">
        <v>137</v>
      </c>
      <c r="F35" s="32" t="s">
        <v>138</v>
      </c>
      <c r="G35" t="s">
        <v>132</v>
      </c>
    </row>
    <row r="36" spans="1:7" x14ac:dyDescent="0.25">
      <c r="A36" s="13" t="s">
        <v>86</v>
      </c>
      <c r="B36" s="5" t="s">
        <v>47</v>
      </c>
      <c r="C36" s="25">
        <v>42941</v>
      </c>
      <c r="D36" s="34" t="s">
        <v>142</v>
      </c>
      <c r="E36" s="32" t="s">
        <v>138</v>
      </c>
      <c r="F36" s="32" t="s">
        <v>138</v>
      </c>
    </row>
    <row r="37" spans="1:7" x14ac:dyDescent="0.25">
      <c r="A37" s="13" t="s">
        <v>87</v>
      </c>
      <c r="B37" s="5" t="s">
        <v>51</v>
      </c>
      <c r="C37" s="25">
        <v>42942</v>
      </c>
      <c r="D37" s="34" t="s">
        <v>138</v>
      </c>
      <c r="E37" s="32" t="s">
        <v>137</v>
      </c>
      <c r="F37" s="32" t="s">
        <v>138</v>
      </c>
      <c r="G37" s="3" t="s">
        <v>132</v>
      </c>
    </row>
    <row r="38" spans="1:7" x14ac:dyDescent="0.25">
      <c r="A38" s="13" t="s">
        <v>88</v>
      </c>
      <c r="B38" s="5" t="s">
        <v>52</v>
      </c>
      <c r="C38" s="25">
        <v>42937</v>
      </c>
      <c r="D38" s="34" t="s">
        <v>138</v>
      </c>
      <c r="E38" s="32" t="s">
        <v>137</v>
      </c>
      <c r="F38" s="32" t="s">
        <v>138</v>
      </c>
      <c r="G38" t="s">
        <v>132</v>
      </c>
    </row>
    <row r="39" spans="1:7" x14ac:dyDescent="0.25">
      <c r="A39" s="13" t="s">
        <v>89</v>
      </c>
      <c r="B39" s="5" t="s">
        <v>53</v>
      </c>
      <c r="C39" s="25">
        <v>42939</v>
      </c>
      <c r="D39" s="34" t="s">
        <v>138</v>
      </c>
      <c r="E39" s="32" t="s">
        <v>137</v>
      </c>
      <c r="F39" s="32" t="s">
        <v>138</v>
      </c>
      <c r="G39" t="s">
        <v>132</v>
      </c>
    </row>
    <row r="40" spans="1:7" x14ac:dyDescent="0.25">
      <c r="A40" s="13" t="s">
        <v>90</v>
      </c>
      <c r="B40" s="5" t="s">
        <v>133</v>
      </c>
      <c r="C40" s="25">
        <v>42936</v>
      </c>
      <c r="D40" s="34" t="s">
        <v>138</v>
      </c>
      <c r="E40" s="32" t="s">
        <v>137</v>
      </c>
      <c r="F40" s="32" t="s">
        <v>138</v>
      </c>
      <c r="G40" s="3" t="s">
        <v>132</v>
      </c>
    </row>
    <row r="41" spans="1:7" x14ac:dyDescent="0.25">
      <c r="A41" s="13" t="s">
        <v>91</v>
      </c>
      <c r="B41" s="5" t="s">
        <v>64</v>
      </c>
      <c r="C41" s="25">
        <v>42937</v>
      </c>
      <c r="D41" s="41" t="s">
        <v>143</v>
      </c>
      <c r="E41" s="42" t="s">
        <v>138</v>
      </c>
      <c r="F41" s="42" t="s">
        <v>138</v>
      </c>
    </row>
    <row r="42" spans="1:7" x14ac:dyDescent="0.25">
      <c r="A42" s="13" t="s">
        <v>92</v>
      </c>
      <c r="B42" s="5" t="s">
        <v>65</v>
      </c>
      <c r="C42" s="25">
        <v>42943</v>
      </c>
      <c r="D42" s="34" t="s">
        <v>138</v>
      </c>
      <c r="E42" s="32" t="s">
        <v>137</v>
      </c>
      <c r="F42" s="32" t="s">
        <v>138</v>
      </c>
      <c r="G42" t="s">
        <v>132</v>
      </c>
    </row>
    <row r="43" spans="1:7" x14ac:dyDescent="0.25">
      <c r="A43" s="13" t="s">
        <v>93</v>
      </c>
      <c r="B43" s="5" t="s">
        <v>66</v>
      </c>
      <c r="C43" s="25">
        <v>42942</v>
      </c>
      <c r="D43" s="34" t="s">
        <v>138</v>
      </c>
      <c r="E43" s="32" t="s">
        <v>137</v>
      </c>
      <c r="F43" s="32" t="s">
        <v>138</v>
      </c>
      <c r="G43" t="s">
        <v>132</v>
      </c>
    </row>
    <row r="44" spans="1:7" x14ac:dyDescent="0.25">
      <c r="A44" s="13" t="s">
        <v>94</v>
      </c>
      <c r="B44" s="5" t="s">
        <v>67</v>
      </c>
      <c r="C44" s="25">
        <v>42936</v>
      </c>
      <c r="D44" s="34" t="s">
        <v>138</v>
      </c>
      <c r="E44" s="32" t="s">
        <v>137</v>
      </c>
      <c r="F44" s="32" t="s">
        <v>138</v>
      </c>
      <c r="G44" t="s">
        <v>132</v>
      </c>
    </row>
    <row r="45" spans="1:7" x14ac:dyDescent="0.25">
      <c r="A45" s="13" t="s">
        <v>96</v>
      </c>
      <c r="B45" s="5" t="s">
        <v>69</v>
      </c>
      <c r="C45" s="25">
        <v>42940</v>
      </c>
      <c r="D45" s="34" t="s">
        <v>138</v>
      </c>
      <c r="E45" s="32" t="s">
        <v>137</v>
      </c>
      <c r="F45" s="32" t="s">
        <v>138</v>
      </c>
      <c r="G45" t="s">
        <v>132</v>
      </c>
    </row>
    <row r="46" spans="1:7" x14ac:dyDescent="0.25">
      <c r="A46" s="13" t="s">
        <v>97</v>
      </c>
      <c r="B46" s="5" t="s">
        <v>68</v>
      </c>
      <c r="C46" s="25">
        <v>42941</v>
      </c>
      <c r="D46" s="34" t="s">
        <v>138</v>
      </c>
      <c r="E46" s="32" t="s">
        <v>137</v>
      </c>
      <c r="F46" s="32" t="s">
        <v>138</v>
      </c>
      <c r="G46" t="s">
        <v>132</v>
      </c>
    </row>
    <row r="47" spans="1:7" x14ac:dyDescent="0.25">
      <c r="A47" s="13" t="s">
        <v>98</v>
      </c>
      <c r="B47" s="5" t="s">
        <v>95</v>
      </c>
      <c r="C47" s="25">
        <v>42941</v>
      </c>
      <c r="D47" s="34" t="s">
        <v>138</v>
      </c>
      <c r="E47" s="32" t="s">
        <v>137</v>
      </c>
      <c r="F47" s="32" t="s">
        <v>138</v>
      </c>
      <c r="G47" t="s">
        <v>132</v>
      </c>
    </row>
    <row r="48" spans="1:7" x14ac:dyDescent="0.25">
      <c r="A48" s="13" t="s">
        <v>104</v>
      </c>
      <c r="B48" s="5" t="s">
        <v>99</v>
      </c>
      <c r="C48" s="25">
        <v>42943</v>
      </c>
      <c r="D48" s="34" t="s">
        <v>138</v>
      </c>
      <c r="E48" s="32" t="s">
        <v>137</v>
      </c>
      <c r="F48" s="32" t="s">
        <v>138</v>
      </c>
      <c r="G48" t="s">
        <v>132</v>
      </c>
    </row>
    <row r="49" spans="1:8" x14ac:dyDescent="0.25">
      <c r="A49" s="13" t="s">
        <v>105</v>
      </c>
      <c r="B49" s="5" t="s">
        <v>100</v>
      </c>
      <c r="C49" s="25">
        <v>42936</v>
      </c>
      <c r="D49" s="34" t="s">
        <v>138</v>
      </c>
      <c r="E49" s="32" t="s">
        <v>137</v>
      </c>
      <c r="F49" s="32" t="s">
        <v>138</v>
      </c>
      <c r="G49" t="s">
        <v>132</v>
      </c>
    </row>
    <row r="50" spans="1:8" x14ac:dyDescent="0.25">
      <c r="A50" s="13" t="s">
        <v>106</v>
      </c>
      <c r="B50" s="5" t="s">
        <v>101</v>
      </c>
      <c r="C50" s="25">
        <v>42942</v>
      </c>
      <c r="D50" s="34" t="s">
        <v>138</v>
      </c>
      <c r="E50" s="32" t="s">
        <v>137</v>
      </c>
      <c r="F50" s="32" t="s">
        <v>138</v>
      </c>
      <c r="G50" t="s">
        <v>132</v>
      </c>
      <c r="H50">
        <f>35</f>
        <v>35</v>
      </c>
    </row>
    <row r="51" spans="1:8" x14ac:dyDescent="0.25">
      <c r="A51" s="13" t="s">
        <v>107</v>
      </c>
      <c r="B51" s="5" t="s">
        <v>102</v>
      </c>
      <c r="C51" s="25">
        <v>42935</v>
      </c>
      <c r="D51" s="34" t="s">
        <v>138</v>
      </c>
      <c r="E51" s="32" t="s">
        <v>137</v>
      </c>
      <c r="F51" s="32" t="s">
        <v>138</v>
      </c>
      <c r="G51" t="s">
        <v>132</v>
      </c>
    </row>
    <row r="52" spans="1:8" x14ac:dyDescent="0.25">
      <c r="A52" s="13" t="s">
        <v>108</v>
      </c>
      <c r="B52" s="31" t="s">
        <v>103</v>
      </c>
      <c r="C52" s="25">
        <v>42937</v>
      </c>
      <c r="D52" s="40" t="s">
        <v>138</v>
      </c>
      <c r="E52" s="40" t="s">
        <v>138</v>
      </c>
      <c r="F52" s="40" t="s">
        <v>138</v>
      </c>
    </row>
    <row r="53" spans="1:8" x14ac:dyDescent="0.25">
      <c r="A53" s="11" t="s">
        <v>109</v>
      </c>
      <c r="B53" s="6" t="s">
        <v>10</v>
      </c>
      <c r="C53" s="23">
        <f>MAX(C54:C56)</f>
        <v>42965</v>
      </c>
      <c r="D53" s="35"/>
      <c r="E53" s="29"/>
      <c r="F53" s="29"/>
    </row>
    <row r="54" spans="1:8" x14ac:dyDescent="0.25">
      <c r="A54" s="13" t="s">
        <v>110</v>
      </c>
      <c r="B54" s="5" t="s">
        <v>48</v>
      </c>
      <c r="C54" s="25">
        <v>42930</v>
      </c>
      <c r="D54" s="36"/>
      <c r="E54" s="28"/>
      <c r="F54" s="28"/>
    </row>
    <row r="55" spans="1:8" x14ac:dyDescent="0.25">
      <c r="A55" s="13" t="s">
        <v>111</v>
      </c>
      <c r="B55" s="5" t="s">
        <v>49</v>
      </c>
      <c r="C55" s="25">
        <v>42961</v>
      </c>
      <c r="D55" s="36"/>
      <c r="E55" s="28"/>
      <c r="F55" s="28"/>
    </row>
    <row r="56" spans="1:8" x14ac:dyDescent="0.25">
      <c r="A56" s="13" t="s">
        <v>112</v>
      </c>
      <c r="B56" s="5" t="s">
        <v>50</v>
      </c>
      <c r="C56" s="25">
        <v>42965</v>
      </c>
      <c r="D56" s="36"/>
      <c r="E56" s="28"/>
      <c r="F56" s="28"/>
      <c r="G56" s="20" t="s">
        <v>131</v>
      </c>
    </row>
    <row r="57" spans="1:8" x14ac:dyDescent="0.25">
      <c r="A57" s="11" t="s">
        <v>70</v>
      </c>
      <c r="B57" s="6" t="s">
        <v>114</v>
      </c>
      <c r="C57" s="23">
        <v>42994</v>
      </c>
      <c r="D57" s="35"/>
      <c r="E57" s="29"/>
      <c r="F57" s="29"/>
    </row>
    <row r="58" spans="1:8" x14ac:dyDescent="0.25">
      <c r="A58" s="11" t="s">
        <v>113</v>
      </c>
      <c r="B58" s="6" t="s">
        <v>115</v>
      </c>
      <c r="C58" s="23">
        <f>C53+5</f>
        <v>42970</v>
      </c>
      <c r="D58" s="35"/>
      <c r="E58" s="29"/>
      <c r="F58" s="29"/>
    </row>
    <row r="59" spans="1:8" x14ac:dyDescent="0.25">
      <c r="A59" s="58" t="s">
        <v>71</v>
      </c>
      <c r="B59" s="59"/>
      <c r="C59" s="22">
        <f>MAX(C60:C64)</f>
        <v>43016</v>
      </c>
      <c r="D59" s="37"/>
      <c r="E59" s="30"/>
      <c r="F59" s="30"/>
    </row>
    <row r="60" spans="1:8" x14ac:dyDescent="0.25">
      <c r="A60" s="15" t="s">
        <v>116</v>
      </c>
      <c r="B60" s="8" t="s">
        <v>119</v>
      </c>
      <c r="C60" s="25">
        <v>42997</v>
      </c>
      <c r="D60" s="36"/>
      <c r="E60" s="28"/>
      <c r="F60" s="28"/>
    </row>
    <row r="61" spans="1:8" s="3" customFormat="1" x14ac:dyDescent="0.25">
      <c r="A61" s="15" t="s">
        <v>109</v>
      </c>
      <c r="B61" s="8" t="s">
        <v>123</v>
      </c>
      <c r="C61" s="25">
        <v>42951</v>
      </c>
      <c r="D61" s="36"/>
      <c r="E61" s="28"/>
      <c r="F61" s="28"/>
    </row>
    <row r="62" spans="1:8" s="3" customFormat="1" x14ac:dyDescent="0.25">
      <c r="A62" s="16" t="s">
        <v>70</v>
      </c>
      <c r="B62" s="8" t="s">
        <v>117</v>
      </c>
      <c r="C62" s="25">
        <v>43003</v>
      </c>
      <c r="D62" s="36"/>
      <c r="E62" s="28"/>
      <c r="F62" s="28"/>
    </row>
    <row r="63" spans="1:8" s="3" customFormat="1" x14ac:dyDescent="0.25">
      <c r="A63" s="15" t="s">
        <v>113</v>
      </c>
      <c r="B63" s="8" t="s">
        <v>124</v>
      </c>
      <c r="C63" s="25">
        <v>42979</v>
      </c>
      <c r="D63" s="36"/>
      <c r="E63" s="28"/>
      <c r="F63" s="28"/>
    </row>
    <row r="64" spans="1:8" s="3" customFormat="1" x14ac:dyDescent="0.25">
      <c r="A64" s="15" t="s">
        <v>120</v>
      </c>
      <c r="B64" s="8" t="s">
        <v>121</v>
      </c>
      <c r="C64" s="25">
        <v>43016</v>
      </c>
      <c r="D64" s="36"/>
      <c r="E64" s="28"/>
      <c r="F64" s="28"/>
    </row>
    <row r="65" spans="1:6" x14ac:dyDescent="0.25">
      <c r="A65" s="58" t="s">
        <v>72</v>
      </c>
      <c r="B65" s="59"/>
      <c r="C65" s="22">
        <f>MAX(C66:C70)</f>
        <v>43030</v>
      </c>
      <c r="D65" s="37"/>
      <c r="E65" s="30"/>
      <c r="F65" s="30"/>
    </row>
    <row r="66" spans="1:6" x14ac:dyDescent="0.25">
      <c r="A66" s="17" t="s">
        <v>116</v>
      </c>
      <c r="B66" s="8" t="s">
        <v>127</v>
      </c>
      <c r="C66" s="25">
        <v>43018</v>
      </c>
      <c r="D66" s="36"/>
      <c r="E66" s="28"/>
      <c r="F66" s="28"/>
    </row>
    <row r="67" spans="1:6" x14ac:dyDescent="0.25">
      <c r="A67" s="13" t="s">
        <v>9</v>
      </c>
      <c r="B67" s="8" t="s">
        <v>128</v>
      </c>
      <c r="C67" s="25">
        <v>42975</v>
      </c>
      <c r="D67" s="36"/>
      <c r="E67" s="28"/>
      <c r="F67" s="28"/>
    </row>
    <row r="68" spans="1:6" x14ac:dyDescent="0.25">
      <c r="A68" s="17" t="s">
        <v>122</v>
      </c>
      <c r="B68" s="8" t="s">
        <v>129</v>
      </c>
      <c r="C68" s="25">
        <v>43026</v>
      </c>
      <c r="D68" s="36"/>
      <c r="E68" s="28"/>
      <c r="F68" s="28"/>
    </row>
    <row r="69" spans="1:6" ht="15.75" thickBot="1" x14ac:dyDescent="0.3">
      <c r="A69" s="18" t="s">
        <v>125</v>
      </c>
      <c r="B69" s="19" t="s">
        <v>126</v>
      </c>
      <c r="C69" s="26">
        <v>43030</v>
      </c>
      <c r="D69" s="36"/>
      <c r="E69" s="28"/>
      <c r="F69" s="28"/>
    </row>
    <row r="70" spans="1:6" x14ac:dyDescent="0.25">
      <c r="C70" s="1"/>
      <c r="D70" s="38"/>
      <c r="E70" s="1"/>
      <c r="F70" s="1"/>
    </row>
    <row r="71" spans="1:6" x14ac:dyDescent="0.25">
      <c r="C71" s="1"/>
      <c r="D71" s="38"/>
      <c r="E71" s="1"/>
      <c r="F71" s="1"/>
    </row>
    <row r="72" spans="1:6" x14ac:dyDescent="0.25">
      <c r="C72" s="1"/>
      <c r="D72" s="38"/>
      <c r="E72" s="1"/>
      <c r="F72" s="1"/>
    </row>
    <row r="73" spans="1:6" x14ac:dyDescent="0.25">
      <c r="C73" s="1"/>
      <c r="D73" s="38"/>
      <c r="E73" s="1"/>
      <c r="F73" s="1"/>
    </row>
    <row r="74" spans="1:6" x14ac:dyDescent="0.25">
      <c r="C74" s="1"/>
      <c r="D74" s="38"/>
      <c r="E74" s="1"/>
      <c r="F74" s="1"/>
    </row>
    <row r="75" spans="1:6" x14ac:dyDescent="0.25">
      <c r="C75" s="1"/>
      <c r="D75" s="38"/>
      <c r="E75" s="1"/>
      <c r="F75" s="1"/>
    </row>
    <row r="76" spans="1:6" x14ac:dyDescent="0.25">
      <c r="C76" s="1"/>
      <c r="D76" s="38"/>
      <c r="E76" s="1"/>
      <c r="F76" s="1"/>
    </row>
    <row r="77" spans="1:6" x14ac:dyDescent="0.25">
      <c r="C77" s="1"/>
      <c r="D77" s="38"/>
      <c r="E77" s="1"/>
      <c r="F77" s="1"/>
    </row>
    <row r="78" spans="1:6" x14ac:dyDescent="0.25">
      <c r="C78" s="1"/>
      <c r="D78" s="38"/>
      <c r="E78" s="1"/>
      <c r="F78" s="1"/>
    </row>
    <row r="79" spans="1:6" x14ac:dyDescent="0.25">
      <c r="C79" s="1"/>
      <c r="D79" s="38"/>
      <c r="E79" s="1"/>
      <c r="F79" s="1"/>
    </row>
    <row r="80" spans="1:6" x14ac:dyDescent="0.25">
      <c r="C80" s="1"/>
      <c r="D80" s="38"/>
      <c r="E80" s="1"/>
      <c r="F80" s="1"/>
    </row>
    <row r="81" spans="3:6" x14ac:dyDescent="0.25">
      <c r="C81" s="1"/>
      <c r="D81" s="38"/>
      <c r="E81" s="1"/>
      <c r="F81" s="1"/>
    </row>
    <row r="82" spans="3:6" x14ac:dyDescent="0.25">
      <c r="C82" s="1"/>
      <c r="D82" s="38"/>
      <c r="E82" s="1"/>
      <c r="F82" s="1"/>
    </row>
    <row r="83" spans="3:6" x14ac:dyDescent="0.25">
      <c r="C83" s="1"/>
      <c r="D83" s="38"/>
      <c r="E83" s="1"/>
      <c r="F83" s="1"/>
    </row>
    <row r="84" spans="3:6" x14ac:dyDescent="0.25">
      <c r="C84" s="1"/>
      <c r="D84" s="38"/>
      <c r="E84" s="1"/>
      <c r="F84" s="1"/>
    </row>
  </sheetData>
  <mergeCells count="5">
    <mergeCell ref="A2:B2"/>
    <mergeCell ref="A65:B65"/>
    <mergeCell ref="A59:B59"/>
    <mergeCell ref="D17:F17"/>
    <mergeCell ref="D2:F4"/>
  </mergeCells>
  <hyperlinks>
    <hyperlink ref="G56" r:id="rId1"/>
  </hyperlinks>
  <pageMargins left="0.7" right="0.7" top="0.75" bottom="0.75" header="0.3" footer="0.3"/>
  <pageSetup paperSize="8" scale="66" orientation="landscape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53"/>
  <sheetViews>
    <sheetView tabSelected="1" zoomScale="85" zoomScaleNormal="85" workbookViewId="0">
      <selection activeCell="B30" sqref="B30"/>
    </sheetView>
  </sheetViews>
  <sheetFormatPr defaultRowHeight="15" x14ac:dyDescent="0.25"/>
  <cols>
    <col min="1" max="1" width="10.140625" style="47" bestFit="1" customWidth="1"/>
    <col min="2" max="2" width="87.7109375" style="3" customWidth="1"/>
    <col min="3" max="3" width="19" style="3" customWidth="1"/>
    <col min="4" max="4" width="19.42578125" style="3" bestFit="1" customWidth="1"/>
    <col min="5" max="5" width="25.5703125" style="3" bestFit="1" customWidth="1"/>
    <col min="6" max="6" width="23.7109375" style="3" bestFit="1" customWidth="1"/>
    <col min="7" max="7" width="18.85546875" style="3" customWidth="1"/>
    <col min="8" max="8" width="19.42578125" style="3" bestFit="1" customWidth="1"/>
    <col min="9" max="9" width="25.5703125" style="3" bestFit="1" customWidth="1"/>
    <col min="10" max="10" width="23.7109375" style="3" bestFit="1" customWidth="1"/>
    <col min="11" max="11" width="9.140625" style="3"/>
    <col min="12" max="12" width="13" style="3" customWidth="1"/>
    <col min="13" max="16384" width="9.140625" style="3"/>
  </cols>
  <sheetData>
    <row r="1" spans="1:20" x14ac:dyDescent="0.25">
      <c r="A1" s="46" t="s">
        <v>2</v>
      </c>
      <c r="B1" s="48" t="s">
        <v>1</v>
      </c>
      <c r="C1" s="72" t="s">
        <v>189</v>
      </c>
      <c r="D1" s="72"/>
      <c r="E1" s="72"/>
      <c r="F1" s="72"/>
      <c r="G1" s="72" t="s">
        <v>190</v>
      </c>
      <c r="H1" s="72"/>
      <c r="I1" s="72"/>
      <c r="J1" s="72"/>
      <c r="K1" s="43"/>
      <c r="M1" s="43"/>
      <c r="N1" s="43"/>
      <c r="O1" s="43"/>
      <c r="P1" s="43"/>
      <c r="Q1" s="43"/>
      <c r="R1" s="43"/>
      <c r="S1" s="43"/>
      <c r="T1" s="43"/>
    </row>
    <row r="2" spans="1:20" ht="30" customHeight="1" x14ac:dyDescent="0.25">
      <c r="A2" s="50" t="s">
        <v>5</v>
      </c>
      <c r="B2" s="51" t="s">
        <v>4</v>
      </c>
      <c r="C2" s="52" t="s">
        <v>239</v>
      </c>
      <c r="D2" s="52" t="s">
        <v>191</v>
      </c>
      <c r="E2" s="52" t="s">
        <v>192</v>
      </c>
      <c r="F2" s="52" t="s">
        <v>193</v>
      </c>
      <c r="G2" s="52" t="s">
        <v>239</v>
      </c>
      <c r="H2" s="52" t="s">
        <v>191</v>
      </c>
      <c r="I2" s="52" t="s">
        <v>192</v>
      </c>
      <c r="J2" s="52" t="s">
        <v>193</v>
      </c>
      <c r="K2" s="52" t="s">
        <v>240</v>
      </c>
      <c r="L2" s="52" t="s">
        <v>244</v>
      </c>
    </row>
    <row r="3" spans="1:20" x14ac:dyDescent="0.25">
      <c r="A3" s="46" t="s">
        <v>201</v>
      </c>
      <c r="B3" s="48" t="s">
        <v>245</v>
      </c>
      <c r="C3" s="44">
        <v>114</v>
      </c>
      <c r="D3" s="44">
        <v>79</v>
      </c>
      <c r="E3" s="44">
        <v>0</v>
      </c>
      <c r="F3" s="44">
        <v>114</v>
      </c>
      <c r="G3" s="45">
        <v>311</v>
      </c>
      <c r="H3" s="44">
        <v>188</v>
      </c>
      <c r="I3" s="44">
        <v>0</v>
      </c>
      <c r="J3" s="44">
        <v>311</v>
      </c>
      <c r="K3" s="5">
        <f>C3+G3</f>
        <v>425</v>
      </c>
      <c r="L3" s="5">
        <f>IF(K3&gt;20,G3/C3,"")</f>
        <v>2.7280701754385963</v>
      </c>
    </row>
    <row r="4" spans="1:20" x14ac:dyDescent="0.25">
      <c r="A4" s="46" t="s">
        <v>201</v>
      </c>
      <c r="B4" s="48" t="s">
        <v>231</v>
      </c>
      <c r="C4" s="45">
        <v>48</v>
      </c>
      <c r="D4" s="44">
        <v>36</v>
      </c>
      <c r="E4" s="44">
        <v>0</v>
      </c>
      <c r="F4" s="44">
        <v>48</v>
      </c>
      <c r="G4" s="45">
        <v>190</v>
      </c>
      <c r="H4" s="44">
        <v>126</v>
      </c>
      <c r="I4" s="44">
        <v>0</v>
      </c>
      <c r="J4" s="44">
        <v>190</v>
      </c>
      <c r="K4" s="5">
        <f t="shared" ref="K4:K16" si="0">C4+G4</f>
        <v>238</v>
      </c>
      <c r="L4" s="5">
        <f t="shared" ref="L4:L52" si="1">IF(K4&gt;20,G4/C4,"")</f>
        <v>3.9583333333333335</v>
      </c>
    </row>
    <row r="5" spans="1:20" x14ac:dyDescent="0.25">
      <c r="A5" s="46" t="s">
        <v>151</v>
      </c>
      <c r="B5" s="48" t="s">
        <v>196</v>
      </c>
      <c r="C5" s="45">
        <v>26</v>
      </c>
      <c r="D5" s="44">
        <v>9</v>
      </c>
      <c r="E5" s="44">
        <v>10</v>
      </c>
      <c r="F5" s="44">
        <v>16</v>
      </c>
      <c r="G5" s="45">
        <v>38</v>
      </c>
      <c r="H5" s="44">
        <v>17</v>
      </c>
      <c r="I5" s="44">
        <v>25</v>
      </c>
      <c r="J5" s="44">
        <v>13</v>
      </c>
      <c r="K5" s="5">
        <f t="shared" si="0"/>
        <v>64</v>
      </c>
      <c r="L5" s="5">
        <f t="shared" si="1"/>
        <v>1.4615384615384615</v>
      </c>
    </row>
    <row r="6" spans="1:20" x14ac:dyDescent="0.25">
      <c r="A6" s="46" t="s">
        <v>147</v>
      </c>
      <c r="B6" s="48" t="s">
        <v>194</v>
      </c>
      <c r="C6" s="45">
        <v>19</v>
      </c>
      <c r="D6" s="44">
        <v>7</v>
      </c>
      <c r="E6" s="44">
        <v>10</v>
      </c>
      <c r="F6" s="44">
        <v>9</v>
      </c>
      <c r="G6" s="45">
        <v>30</v>
      </c>
      <c r="H6" s="44">
        <v>9</v>
      </c>
      <c r="I6" s="44">
        <v>11</v>
      </c>
      <c r="J6" s="44">
        <v>19</v>
      </c>
      <c r="K6" s="5">
        <f t="shared" si="0"/>
        <v>49</v>
      </c>
      <c r="L6" s="5">
        <f t="shared" si="1"/>
        <v>1.5789473684210527</v>
      </c>
    </row>
    <row r="7" spans="1:20" x14ac:dyDescent="0.25">
      <c r="A7" s="46" t="s">
        <v>150</v>
      </c>
      <c r="B7" s="48" t="s">
        <v>232</v>
      </c>
      <c r="C7" s="45">
        <v>16</v>
      </c>
      <c r="D7" s="44">
        <v>11</v>
      </c>
      <c r="E7" s="44">
        <v>16</v>
      </c>
      <c r="F7" s="44">
        <v>0</v>
      </c>
      <c r="G7" s="45">
        <v>16</v>
      </c>
      <c r="H7" s="44">
        <v>21</v>
      </c>
      <c r="I7" s="44">
        <v>16</v>
      </c>
      <c r="J7" s="44">
        <v>0</v>
      </c>
      <c r="K7" s="5">
        <f t="shared" si="0"/>
        <v>32</v>
      </c>
      <c r="L7" s="5">
        <f t="shared" si="1"/>
        <v>1</v>
      </c>
    </row>
    <row r="8" spans="1:20" x14ac:dyDescent="0.25">
      <c r="A8" s="46" t="s">
        <v>152</v>
      </c>
      <c r="B8" s="48" t="s">
        <v>197</v>
      </c>
      <c r="C8" s="45">
        <v>10</v>
      </c>
      <c r="D8" s="44">
        <v>6</v>
      </c>
      <c r="E8" s="44">
        <v>9</v>
      </c>
      <c r="F8" s="44">
        <v>1</v>
      </c>
      <c r="G8" s="45">
        <v>10</v>
      </c>
      <c r="H8" s="44">
        <v>9</v>
      </c>
      <c r="I8" s="44">
        <v>10</v>
      </c>
      <c r="J8" s="44">
        <v>0</v>
      </c>
      <c r="K8" s="5">
        <f t="shared" si="0"/>
        <v>20</v>
      </c>
      <c r="L8" s="5" t="str">
        <f t="shared" si="1"/>
        <v/>
      </c>
    </row>
    <row r="9" spans="1:20" x14ac:dyDescent="0.25">
      <c r="A9" s="46" t="s">
        <v>148</v>
      </c>
      <c r="B9" s="48" t="s">
        <v>195</v>
      </c>
      <c r="C9" s="45">
        <v>8</v>
      </c>
      <c r="D9" s="44">
        <v>3</v>
      </c>
      <c r="E9" s="44">
        <v>6</v>
      </c>
      <c r="F9" s="44">
        <v>2</v>
      </c>
      <c r="G9" s="45">
        <v>16</v>
      </c>
      <c r="H9" s="44">
        <v>6</v>
      </c>
      <c r="I9" s="44">
        <v>5</v>
      </c>
      <c r="J9" s="44">
        <v>11</v>
      </c>
      <c r="K9" s="5">
        <f t="shared" si="0"/>
        <v>24</v>
      </c>
      <c r="L9" s="5">
        <f t="shared" si="1"/>
        <v>2</v>
      </c>
    </row>
    <row r="10" spans="1:20" x14ac:dyDescent="0.25">
      <c r="A10" s="46" t="s">
        <v>202</v>
      </c>
      <c r="B10" s="48" t="s">
        <v>200</v>
      </c>
      <c r="C10" s="45">
        <v>7</v>
      </c>
      <c r="D10" s="44">
        <v>7</v>
      </c>
      <c r="E10" s="44">
        <v>7</v>
      </c>
      <c r="F10" s="44">
        <v>0</v>
      </c>
      <c r="G10" s="45">
        <v>17</v>
      </c>
      <c r="H10" s="44">
        <v>17</v>
      </c>
      <c r="I10" s="44">
        <v>17</v>
      </c>
      <c r="J10" s="44">
        <v>0</v>
      </c>
      <c r="K10" s="5">
        <f t="shared" si="0"/>
        <v>24</v>
      </c>
      <c r="L10" s="5">
        <f t="shared" si="1"/>
        <v>2.4285714285714284</v>
      </c>
    </row>
    <row r="11" spans="1:20" x14ac:dyDescent="0.25">
      <c r="A11" s="46" t="s">
        <v>149</v>
      </c>
      <c r="B11" s="48" t="s">
        <v>204</v>
      </c>
      <c r="C11" s="45">
        <v>6</v>
      </c>
      <c r="D11" s="44">
        <v>3</v>
      </c>
      <c r="E11" s="44">
        <v>2</v>
      </c>
      <c r="F11" s="44">
        <v>4</v>
      </c>
      <c r="G11" s="45">
        <v>26</v>
      </c>
      <c r="H11" s="44">
        <v>11</v>
      </c>
      <c r="I11" s="44">
        <v>15</v>
      </c>
      <c r="J11" s="44">
        <v>11</v>
      </c>
      <c r="K11" s="5">
        <f t="shared" si="0"/>
        <v>32</v>
      </c>
      <c r="L11" s="5">
        <f t="shared" si="1"/>
        <v>4.333333333333333</v>
      </c>
    </row>
    <row r="12" spans="1:20" x14ac:dyDescent="0.25">
      <c r="A12" s="46" t="s">
        <v>203</v>
      </c>
      <c r="B12" s="48" t="s">
        <v>199</v>
      </c>
      <c r="C12" s="45">
        <v>3</v>
      </c>
      <c r="D12" s="44">
        <v>3</v>
      </c>
      <c r="E12" s="44">
        <v>3</v>
      </c>
      <c r="F12" s="44">
        <v>0</v>
      </c>
      <c r="G12" s="45">
        <v>12</v>
      </c>
      <c r="H12" s="44">
        <v>12</v>
      </c>
      <c r="I12" s="44">
        <v>12</v>
      </c>
      <c r="J12" s="44">
        <v>0</v>
      </c>
      <c r="K12" s="5">
        <f t="shared" si="0"/>
        <v>15</v>
      </c>
      <c r="L12" s="5" t="str">
        <f t="shared" si="1"/>
        <v/>
      </c>
    </row>
    <row r="13" spans="1:20" x14ac:dyDescent="0.25">
      <c r="A13" s="46" t="s">
        <v>153</v>
      </c>
      <c r="B13" s="49" t="s">
        <v>198</v>
      </c>
      <c r="C13" s="45">
        <v>2</v>
      </c>
      <c r="D13" s="44">
        <v>1</v>
      </c>
      <c r="E13" s="44">
        <v>2</v>
      </c>
      <c r="F13" s="44">
        <v>0</v>
      </c>
      <c r="G13" s="45">
        <v>13</v>
      </c>
      <c r="H13" s="44">
        <v>7</v>
      </c>
      <c r="I13" s="44">
        <v>10</v>
      </c>
      <c r="J13" s="44">
        <v>3</v>
      </c>
      <c r="K13" s="5">
        <f t="shared" si="0"/>
        <v>15</v>
      </c>
      <c r="L13" s="5" t="str">
        <f t="shared" si="1"/>
        <v/>
      </c>
    </row>
    <row r="14" spans="1:20" x14ac:dyDescent="0.25">
      <c r="A14" s="46" t="s">
        <v>61</v>
      </c>
      <c r="B14" s="49" t="s">
        <v>243</v>
      </c>
      <c r="C14" s="57">
        <v>41</v>
      </c>
      <c r="D14" s="57">
        <v>8</v>
      </c>
      <c r="E14" s="57">
        <v>28</v>
      </c>
      <c r="F14" s="57">
        <v>13</v>
      </c>
      <c r="G14" s="57">
        <v>88</v>
      </c>
      <c r="H14" s="57">
        <v>14</v>
      </c>
      <c r="I14" s="57">
        <v>54</v>
      </c>
      <c r="J14" s="57">
        <v>34</v>
      </c>
      <c r="K14" s="5">
        <f t="shared" si="0"/>
        <v>129</v>
      </c>
      <c r="L14" s="5">
        <f t="shared" si="1"/>
        <v>2.1463414634146343</v>
      </c>
    </row>
    <row r="15" spans="1:20" x14ac:dyDescent="0.25">
      <c r="A15" s="54" t="s">
        <v>146</v>
      </c>
      <c r="B15" s="55" t="s">
        <v>242</v>
      </c>
      <c r="C15" s="56">
        <v>18</v>
      </c>
      <c r="D15" s="56">
        <v>11</v>
      </c>
      <c r="E15" s="56">
        <v>14</v>
      </c>
      <c r="F15" s="56">
        <v>4</v>
      </c>
      <c r="G15" s="56">
        <v>29</v>
      </c>
      <c r="H15" s="56">
        <v>13</v>
      </c>
      <c r="I15" s="56">
        <v>14</v>
      </c>
      <c r="J15" s="56">
        <v>15</v>
      </c>
      <c r="K15" s="5">
        <f t="shared" si="0"/>
        <v>47</v>
      </c>
      <c r="L15" s="5">
        <f t="shared" si="1"/>
        <v>1.6111111111111112</v>
      </c>
    </row>
    <row r="16" spans="1:20" x14ac:dyDescent="0.25">
      <c r="A16" s="54" t="s">
        <v>63</v>
      </c>
      <c r="B16" s="55" t="s">
        <v>241</v>
      </c>
      <c r="C16" s="56">
        <v>64</v>
      </c>
      <c r="D16" s="56">
        <v>11</v>
      </c>
      <c r="E16" s="56">
        <v>35</v>
      </c>
      <c r="F16" s="56">
        <v>29</v>
      </c>
      <c r="G16" s="56">
        <v>151</v>
      </c>
      <c r="H16" s="56">
        <v>20</v>
      </c>
      <c r="I16" s="56">
        <v>78</v>
      </c>
      <c r="J16" s="56">
        <v>73</v>
      </c>
      <c r="K16" s="5">
        <f t="shared" si="0"/>
        <v>215</v>
      </c>
      <c r="L16" s="5">
        <f t="shared" si="1"/>
        <v>2.359375</v>
      </c>
    </row>
    <row r="17" spans="1:12" ht="30" x14ac:dyDescent="0.25">
      <c r="A17" s="53" t="s">
        <v>21</v>
      </c>
      <c r="B17" s="51" t="s">
        <v>118</v>
      </c>
      <c r="C17" s="52" t="s">
        <v>239</v>
      </c>
      <c r="D17" s="52" t="s">
        <v>191</v>
      </c>
      <c r="E17" s="52" t="s">
        <v>192</v>
      </c>
      <c r="F17" s="52" t="s">
        <v>193</v>
      </c>
      <c r="G17" s="52" t="s">
        <v>239</v>
      </c>
      <c r="H17" s="52" t="s">
        <v>191</v>
      </c>
      <c r="I17" s="52" t="s">
        <v>192</v>
      </c>
      <c r="J17" s="52" t="s">
        <v>193</v>
      </c>
      <c r="K17" s="5"/>
      <c r="L17" s="5" t="str">
        <f t="shared" si="1"/>
        <v/>
      </c>
    </row>
    <row r="18" spans="1:12" x14ac:dyDescent="0.25">
      <c r="A18" s="46" t="s">
        <v>172</v>
      </c>
      <c r="B18" s="48" t="s">
        <v>234</v>
      </c>
      <c r="C18" s="45">
        <v>131</v>
      </c>
      <c r="D18" s="44">
        <v>76</v>
      </c>
      <c r="E18" s="44">
        <v>0</v>
      </c>
      <c r="F18" s="44">
        <v>131</v>
      </c>
      <c r="G18" s="45">
        <v>218</v>
      </c>
      <c r="H18" s="44">
        <v>119</v>
      </c>
      <c r="I18" s="44">
        <v>0</v>
      </c>
      <c r="J18" s="44">
        <v>218</v>
      </c>
      <c r="K18" s="5">
        <f t="shared" ref="K18:K52" si="2">C18+G18</f>
        <v>349</v>
      </c>
      <c r="L18" s="5">
        <f t="shared" si="1"/>
        <v>1.6641221374045803</v>
      </c>
    </row>
    <row r="19" spans="1:12" x14ac:dyDescent="0.25">
      <c r="A19" s="46" t="s">
        <v>154</v>
      </c>
      <c r="B19" s="48" t="s">
        <v>237</v>
      </c>
      <c r="C19" s="45">
        <v>112</v>
      </c>
      <c r="D19" s="44">
        <v>75</v>
      </c>
      <c r="E19" s="44">
        <v>112</v>
      </c>
      <c r="F19" s="44">
        <v>0</v>
      </c>
      <c r="G19" s="45">
        <v>183</v>
      </c>
      <c r="H19" s="44">
        <v>92</v>
      </c>
      <c r="I19" s="44">
        <v>183</v>
      </c>
      <c r="J19" s="44">
        <v>0</v>
      </c>
      <c r="K19" s="5">
        <f t="shared" si="2"/>
        <v>295</v>
      </c>
      <c r="L19" s="5">
        <f t="shared" si="1"/>
        <v>1.6339285714285714</v>
      </c>
    </row>
    <row r="20" spans="1:12" x14ac:dyDescent="0.25">
      <c r="A20" s="46" t="s">
        <v>177</v>
      </c>
      <c r="B20" s="48" t="s">
        <v>238</v>
      </c>
      <c r="C20" s="45">
        <v>44</v>
      </c>
      <c r="D20" s="44">
        <v>23</v>
      </c>
      <c r="E20" s="44">
        <v>44</v>
      </c>
      <c r="F20" s="44">
        <v>0</v>
      </c>
      <c r="G20" s="45">
        <v>65</v>
      </c>
      <c r="H20" s="44">
        <v>36</v>
      </c>
      <c r="I20" s="44">
        <v>65</v>
      </c>
      <c r="J20" s="45">
        <v>0</v>
      </c>
      <c r="K20" s="5">
        <f t="shared" si="2"/>
        <v>109</v>
      </c>
      <c r="L20" s="5">
        <f t="shared" si="1"/>
        <v>1.4772727272727273</v>
      </c>
    </row>
    <row r="21" spans="1:12" x14ac:dyDescent="0.25">
      <c r="A21" s="46" t="s">
        <v>163</v>
      </c>
      <c r="B21" s="48" t="s">
        <v>211</v>
      </c>
      <c r="C21" s="45">
        <v>29</v>
      </c>
      <c r="D21" s="44">
        <v>16</v>
      </c>
      <c r="E21" s="44">
        <v>29</v>
      </c>
      <c r="F21" s="44">
        <v>0</v>
      </c>
      <c r="G21" s="45">
        <v>21</v>
      </c>
      <c r="H21" s="44">
        <v>13</v>
      </c>
      <c r="I21" s="44">
        <v>21</v>
      </c>
      <c r="J21" s="44">
        <v>0</v>
      </c>
      <c r="K21" s="5">
        <f t="shared" si="2"/>
        <v>50</v>
      </c>
      <c r="L21" s="5">
        <f t="shared" si="1"/>
        <v>0.72413793103448276</v>
      </c>
    </row>
    <row r="22" spans="1:12" x14ac:dyDescent="0.25">
      <c r="A22" s="46" t="s">
        <v>160</v>
      </c>
      <c r="B22" s="48" t="s">
        <v>209</v>
      </c>
      <c r="C22" s="45">
        <v>20</v>
      </c>
      <c r="D22" s="44">
        <v>9</v>
      </c>
      <c r="E22" s="44">
        <v>7</v>
      </c>
      <c r="F22" s="44">
        <v>13</v>
      </c>
      <c r="G22" s="45">
        <v>32</v>
      </c>
      <c r="H22" s="44">
        <v>10</v>
      </c>
      <c r="I22" s="44">
        <v>11</v>
      </c>
      <c r="J22" s="44">
        <v>21</v>
      </c>
      <c r="K22" s="5">
        <f t="shared" si="2"/>
        <v>52</v>
      </c>
      <c r="L22" s="5">
        <f t="shared" si="1"/>
        <v>1.6</v>
      </c>
    </row>
    <row r="23" spans="1:12" x14ac:dyDescent="0.25">
      <c r="A23" s="46" t="s">
        <v>168</v>
      </c>
      <c r="B23" s="48" t="s">
        <v>38</v>
      </c>
      <c r="C23" s="45">
        <v>18</v>
      </c>
      <c r="D23" s="44">
        <v>9</v>
      </c>
      <c r="E23" s="44">
        <v>18</v>
      </c>
      <c r="F23" s="44">
        <v>0</v>
      </c>
      <c r="G23" s="45">
        <v>43</v>
      </c>
      <c r="H23" s="44">
        <v>15</v>
      </c>
      <c r="I23" s="44">
        <v>37</v>
      </c>
      <c r="J23" s="44">
        <v>6</v>
      </c>
      <c r="K23" s="5">
        <f t="shared" si="2"/>
        <v>61</v>
      </c>
      <c r="L23" s="5">
        <f t="shared" si="1"/>
        <v>2.3888888888888888</v>
      </c>
    </row>
    <row r="24" spans="1:12" x14ac:dyDescent="0.25">
      <c r="A24" s="46" t="s">
        <v>188</v>
      </c>
      <c r="B24" s="48" t="s">
        <v>212</v>
      </c>
      <c r="C24" s="45">
        <v>18</v>
      </c>
      <c r="D24" s="44">
        <v>6</v>
      </c>
      <c r="E24" s="44">
        <v>12</v>
      </c>
      <c r="F24" s="44">
        <v>6</v>
      </c>
      <c r="G24" s="45">
        <v>28</v>
      </c>
      <c r="H24" s="44">
        <v>8</v>
      </c>
      <c r="I24" s="44">
        <v>17</v>
      </c>
      <c r="J24" s="44">
        <v>11</v>
      </c>
      <c r="K24" s="5">
        <f t="shared" si="2"/>
        <v>46</v>
      </c>
      <c r="L24" s="5">
        <f t="shared" si="1"/>
        <v>1.5555555555555556</v>
      </c>
    </row>
    <row r="25" spans="1:12" x14ac:dyDescent="0.25">
      <c r="A25" s="46" t="s">
        <v>183</v>
      </c>
      <c r="B25" s="48" t="s">
        <v>216</v>
      </c>
      <c r="C25" s="45">
        <v>16</v>
      </c>
      <c r="D25" s="44">
        <v>5</v>
      </c>
      <c r="E25" s="44">
        <v>4</v>
      </c>
      <c r="F25" s="44">
        <v>12</v>
      </c>
      <c r="G25" s="45">
        <v>29</v>
      </c>
      <c r="H25" s="44">
        <v>6</v>
      </c>
      <c r="I25" s="44">
        <v>15</v>
      </c>
      <c r="J25" s="44">
        <v>14</v>
      </c>
      <c r="K25" s="5">
        <f t="shared" si="2"/>
        <v>45</v>
      </c>
      <c r="L25" s="5">
        <f t="shared" si="1"/>
        <v>1.8125</v>
      </c>
    </row>
    <row r="26" spans="1:12" x14ac:dyDescent="0.25">
      <c r="A26" s="46" t="s">
        <v>156</v>
      </c>
      <c r="B26" s="48" t="s">
        <v>206</v>
      </c>
      <c r="C26" s="45">
        <v>14</v>
      </c>
      <c r="D26" s="44">
        <v>12</v>
      </c>
      <c r="E26" s="44">
        <v>3</v>
      </c>
      <c r="F26" s="44">
        <v>11</v>
      </c>
      <c r="G26" s="45">
        <v>17</v>
      </c>
      <c r="H26" s="44">
        <v>5</v>
      </c>
      <c r="I26" s="44">
        <v>8</v>
      </c>
      <c r="J26" s="44">
        <v>9</v>
      </c>
      <c r="K26" s="5">
        <f t="shared" si="2"/>
        <v>31</v>
      </c>
      <c r="L26" s="5">
        <f t="shared" si="1"/>
        <v>1.2142857142857142</v>
      </c>
    </row>
    <row r="27" spans="1:12" x14ac:dyDescent="0.25">
      <c r="A27" s="46" t="s">
        <v>167</v>
      </c>
      <c r="B27" s="48" t="s">
        <v>229</v>
      </c>
      <c r="C27" s="45">
        <v>14</v>
      </c>
      <c r="D27" s="44">
        <v>9</v>
      </c>
      <c r="E27" s="44">
        <v>5</v>
      </c>
      <c r="F27" s="44">
        <v>9</v>
      </c>
      <c r="G27" s="45">
        <v>15</v>
      </c>
      <c r="H27" s="44">
        <v>2</v>
      </c>
      <c r="I27" s="44">
        <v>12</v>
      </c>
      <c r="J27" s="44">
        <v>3</v>
      </c>
      <c r="K27" s="5">
        <f t="shared" si="2"/>
        <v>29</v>
      </c>
      <c r="L27" s="5">
        <f t="shared" si="1"/>
        <v>1.0714285714285714</v>
      </c>
    </row>
    <row r="28" spans="1:12" x14ac:dyDescent="0.25">
      <c r="A28" s="46" t="s">
        <v>171</v>
      </c>
      <c r="B28" s="48" t="s">
        <v>226</v>
      </c>
      <c r="C28" s="45">
        <v>14</v>
      </c>
      <c r="D28" s="44">
        <v>5</v>
      </c>
      <c r="E28" s="44">
        <v>5</v>
      </c>
      <c r="F28" s="44">
        <v>9</v>
      </c>
      <c r="G28" s="45">
        <v>5</v>
      </c>
      <c r="H28" s="44">
        <v>3</v>
      </c>
      <c r="I28" s="44">
        <v>5</v>
      </c>
      <c r="J28" s="44">
        <v>0</v>
      </c>
      <c r="K28" s="5">
        <f t="shared" si="2"/>
        <v>19</v>
      </c>
      <c r="L28" s="5" t="str">
        <f t="shared" si="1"/>
        <v/>
      </c>
    </row>
    <row r="29" spans="1:12" x14ac:dyDescent="0.25">
      <c r="A29" s="46" t="s">
        <v>185</v>
      </c>
      <c r="B29" s="48" t="s">
        <v>215</v>
      </c>
      <c r="C29" s="45">
        <v>14</v>
      </c>
      <c r="D29" s="44">
        <v>2</v>
      </c>
      <c r="E29" s="44">
        <v>7</v>
      </c>
      <c r="F29" s="44">
        <v>7</v>
      </c>
      <c r="G29" s="45">
        <v>29</v>
      </c>
      <c r="H29" s="44">
        <v>6</v>
      </c>
      <c r="I29" s="44">
        <v>10</v>
      </c>
      <c r="J29" s="44">
        <v>19</v>
      </c>
      <c r="K29" s="5">
        <f t="shared" si="2"/>
        <v>43</v>
      </c>
      <c r="L29" s="5">
        <f t="shared" si="1"/>
        <v>2.0714285714285716</v>
      </c>
    </row>
    <row r="30" spans="1:12" x14ac:dyDescent="0.25">
      <c r="A30" s="46" t="s">
        <v>170</v>
      </c>
      <c r="B30" s="48" t="s">
        <v>227</v>
      </c>
      <c r="C30" s="45">
        <v>13</v>
      </c>
      <c r="D30" s="44">
        <v>3</v>
      </c>
      <c r="E30" s="44">
        <v>6</v>
      </c>
      <c r="F30" s="44">
        <v>7</v>
      </c>
      <c r="G30" s="45">
        <v>43</v>
      </c>
      <c r="H30" s="44">
        <v>11</v>
      </c>
      <c r="I30" s="44">
        <v>26</v>
      </c>
      <c r="J30" s="44">
        <v>17</v>
      </c>
      <c r="K30" s="5">
        <f t="shared" si="2"/>
        <v>56</v>
      </c>
      <c r="L30" s="5">
        <f t="shared" si="1"/>
        <v>3.3076923076923075</v>
      </c>
    </row>
    <row r="31" spans="1:12" x14ac:dyDescent="0.25">
      <c r="A31" s="46" t="s">
        <v>158</v>
      </c>
      <c r="B31" s="48" t="s">
        <v>208</v>
      </c>
      <c r="C31" s="45">
        <v>12</v>
      </c>
      <c r="D31" s="44">
        <v>4</v>
      </c>
      <c r="E31" s="44">
        <v>5</v>
      </c>
      <c r="F31" s="44">
        <v>7</v>
      </c>
      <c r="G31" s="45">
        <v>4</v>
      </c>
      <c r="H31" s="44">
        <v>1</v>
      </c>
      <c r="I31" s="44">
        <v>3</v>
      </c>
      <c r="J31" s="44">
        <v>1</v>
      </c>
      <c r="K31" s="5">
        <f t="shared" si="2"/>
        <v>16</v>
      </c>
      <c r="L31" s="5" t="str">
        <f t="shared" si="1"/>
        <v/>
      </c>
    </row>
    <row r="32" spans="1:12" x14ac:dyDescent="0.25">
      <c r="A32" s="46" t="s">
        <v>164</v>
      </c>
      <c r="B32" s="48" t="s">
        <v>230</v>
      </c>
      <c r="C32" s="45">
        <v>12</v>
      </c>
      <c r="D32" s="44">
        <v>7</v>
      </c>
      <c r="E32" s="44">
        <v>3</v>
      </c>
      <c r="F32" s="44">
        <v>9</v>
      </c>
      <c r="G32" s="45">
        <v>17</v>
      </c>
      <c r="H32" s="44">
        <v>10</v>
      </c>
      <c r="I32" s="44">
        <v>5</v>
      </c>
      <c r="J32" s="44">
        <v>12</v>
      </c>
      <c r="K32" s="5">
        <f t="shared" si="2"/>
        <v>29</v>
      </c>
      <c r="L32" s="5">
        <f t="shared" si="1"/>
        <v>1.4166666666666667</v>
      </c>
    </row>
    <row r="33" spans="1:12" x14ac:dyDescent="0.25">
      <c r="A33" s="46" t="s">
        <v>173</v>
      </c>
      <c r="B33" s="48" t="s">
        <v>225</v>
      </c>
      <c r="C33" s="45">
        <v>10</v>
      </c>
      <c r="D33" s="44">
        <v>4</v>
      </c>
      <c r="E33" s="44">
        <v>3</v>
      </c>
      <c r="F33" s="44">
        <v>7</v>
      </c>
      <c r="G33" s="45">
        <v>21</v>
      </c>
      <c r="H33" s="44">
        <v>3</v>
      </c>
      <c r="I33" s="44">
        <v>12</v>
      </c>
      <c r="J33" s="44">
        <v>9</v>
      </c>
      <c r="K33" s="5">
        <f t="shared" si="2"/>
        <v>31</v>
      </c>
      <c r="L33" s="5">
        <f t="shared" si="1"/>
        <v>2.1</v>
      </c>
    </row>
    <row r="34" spans="1:12" x14ac:dyDescent="0.25">
      <c r="A34" s="46" t="s">
        <v>176</v>
      </c>
      <c r="B34" s="48" t="s">
        <v>222</v>
      </c>
      <c r="C34" s="45">
        <v>10</v>
      </c>
      <c r="D34" s="44">
        <v>4</v>
      </c>
      <c r="E34" s="44">
        <v>5</v>
      </c>
      <c r="F34" s="44">
        <v>5</v>
      </c>
      <c r="G34" s="45">
        <v>28</v>
      </c>
      <c r="H34" s="44">
        <v>13</v>
      </c>
      <c r="I34" s="44">
        <v>13</v>
      </c>
      <c r="J34" s="44">
        <v>15</v>
      </c>
      <c r="K34" s="5">
        <f t="shared" si="2"/>
        <v>38</v>
      </c>
      <c r="L34" s="5">
        <f t="shared" si="1"/>
        <v>2.8</v>
      </c>
    </row>
    <row r="35" spans="1:12" x14ac:dyDescent="0.25">
      <c r="A35" s="46" t="s">
        <v>187</v>
      </c>
      <c r="B35" s="48" t="s">
        <v>213</v>
      </c>
      <c r="C35" s="45">
        <v>10</v>
      </c>
      <c r="D35" s="44">
        <v>4</v>
      </c>
      <c r="E35" s="44">
        <v>5</v>
      </c>
      <c r="F35" s="44">
        <v>5</v>
      </c>
      <c r="G35" s="45">
        <v>18</v>
      </c>
      <c r="H35" s="44">
        <v>5</v>
      </c>
      <c r="I35" s="44">
        <v>12</v>
      </c>
      <c r="J35" s="44">
        <v>6</v>
      </c>
      <c r="K35" s="5">
        <f t="shared" si="2"/>
        <v>28</v>
      </c>
      <c r="L35" s="5">
        <f t="shared" si="1"/>
        <v>1.8</v>
      </c>
    </row>
    <row r="36" spans="1:12" x14ac:dyDescent="0.25">
      <c r="A36" s="46" t="s">
        <v>178</v>
      </c>
      <c r="B36" s="48" t="s">
        <v>221</v>
      </c>
      <c r="C36" s="45">
        <v>9</v>
      </c>
      <c r="D36" s="45">
        <v>3</v>
      </c>
      <c r="E36" s="45">
        <v>6</v>
      </c>
      <c r="F36" s="45">
        <v>3</v>
      </c>
      <c r="G36" s="45">
        <v>16</v>
      </c>
      <c r="H36" s="45">
        <v>4</v>
      </c>
      <c r="I36" s="45">
        <v>10</v>
      </c>
      <c r="J36" s="45">
        <v>6</v>
      </c>
      <c r="K36" s="5">
        <f t="shared" si="2"/>
        <v>25</v>
      </c>
      <c r="L36" s="5">
        <f t="shared" si="1"/>
        <v>1.7777777777777777</v>
      </c>
    </row>
    <row r="37" spans="1:12" x14ac:dyDescent="0.25">
      <c r="A37" s="46" t="s">
        <v>184</v>
      </c>
      <c r="B37" s="48" t="s">
        <v>236</v>
      </c>
      <c r="C37" s="45">
        <v>9</v>
      </c>
      <c r="D37" s="44">
        <v>8</v>
      </c>
      <c r="E37" s="44">
        <v>9</v>
      </c>
      <c r="F37" s="44">
        <v>0</v>
      </c>
      <c r="G37" s="45">
        <v>20</v>
      </c>
      <c r="H37" s="44">
        <v>14</v>
      </c>
      <c r="I37" s="44">
        <v>20</v>
      </c>
      <c r="J37" s="44">
        <v>0</v>
      </c>
      <c r="K37" s="5">
        <f t="shared" si="2"/>
        <v>29</v>
      </c>
      <c r="L37" s="5">
        <f t="shared" si="1"/>
        <v>2.2222222222222223</v>
      </c>
    </row>
    <row r="38" spans="1:12" x14ac:dyDescent="0.25">
      <c r="A38" s="46" t="s">
        <v>155</v>
      </c>
      <c r="B38" s="48" t="s">
        <v>205</v>
      </c>
      <c r="C38" s="45">
        <v>8</v>
      </c>
      <c r="D38" s="44">
        <v>2</v>
      </c>
      <c r="E38" s="44">
        <v>4</v>
      </c>
      <c r="F38" s="44">
        <v>4</v>
      </c>
      <c r="G38" s="45">
        <v>12</v>
      </c>
      <c r="H38" s="44">
        <v>7</v>
      </c>
      <c r="I38" s="44">
        <v>5</v>
      </c>
      <c r="J38" s="44">
        <v>7</v>
      </c>
      <c r="K38" s="5">
        <f t="shared" si="2"/>
        <v>20</v>
      </c>
      <c r="L38" s="5" t="str">
        <f t="shared" si="1"/>
        <v/>
      </c>
    </row>
    <row r="39" spans="1:12" x14ac:dyDescent="0.25">
      <c r="A39" s="46" t="s">
        <v>159</v>
      </c>
      <c r="B39" s="48" t="s">
        <v>145</v>
      </c>
      <c r="C39" s="45">
        <v>8</v>
      </c>
      <c r="D39" s="44">
        <v>5</v>
      </c>
      <c r="E39" s="44">
        <v>0</v>
      </c>
      <c r="F39" s="44">
        <v>8</v>
      </c>
      <c r="G39" s="45">
        <v>10</v>
      </c>
      <c r="H39" s="44">
        <v>6</v>
      </c>
      <c r="I39" s="44">
        <v>0</v>
      </c>
      <c r="J39" s="44">
        <v>10</v>
      </c>
      <c r="K39" s="5">
        <f t="shared" si="2"/>
        <v>18</v>
      </c>
      <c r="L39" s="5" t="str">
        <f t="shared" si="1"/>
        <v/>
      </c>
    </row>
    <row r="40" spans="1:12" x14ac:dyDescent="0.25">
      <c r="A40" s="46" t="s">
        <v>182</v>
      </c>
      <c r="B40" s="48" t="s">
        <v>217</v>
      </c>
      <c r="C40" s="45">
        <v>8</v>
      </c>
      <c r="D40" s="44">
        <v>3</v>
      </c>
      <c r="E40" s="44">
        <v>3</v>
      </c>
      <c r="F40" s="44">
        <v>5</v>
      </c>
      <c r="G40" s="45">
        <v>15</v>
      </c>
      <c r="H40" s="44">
        <v>4</v>
      </c>
      <c r="I40" s="44">
        <v>9</v>
      </c>
      <c r="J40" s="44">
        <v>6</v>
      </c>
      <c r="K40" s="5">
        <f t="shared" si="2"/>
        <v>23</v>
      </c>
      <c r="L40" s="5">
        <f t="shared" si="1"/>
        <v>1.875</v>
      </c>
    </row>
    <row r="41" spans="1:12" x14ac:dyDescent="0.25">
      <c r="A41" s="46" t="s">
        <v>179</v>
      </c>
      <c r="B41" s="48" t="s">
        <v>220</v>
      </c>
      <c r="C41" s="45">
        <v>7</v>
      </c>
      <c r="D41" s="44">
        <v>4</v>
      </c>
      <c r="E41" s="44">
        <v>4</v>
      </c>
      <c r="F41" s="44">
        <v>3</v>
      </c>
      <c r="G41" s="45">
        <v>9</v>
      </c>
      <c r="H41" s="44">
        <v>4</v>
      </c>
      <c r="I41" s="44">
        <v>5</v>
      </c>
      <c r="J41" s="44">
        <v>4</v>
      </c>
      <c r="K41" s="5">
        <f t="shared" si="2"/>
        <v>16</v>
      </c>
      <c r="L41" s="5" t="str">
        <f t="shared" si="1"/>
        <v/>
      </c>
    </row>
    <row r="42" spans="1:12" x14ac:dyDescent="0.25">
      <c r="A42" s="46" t="s">
        <v>181</v>
      </c>
      <c r="B42" s="48" t="s">
        <v>218</v>
      </c>
      <c r="C42" s="45">
        <v>7</v>
      </c>
      <c r="D42" s="44">
        <v>5</v>
      </c>
      <c r="E42" s="44">
        <v>2</v>
      </c>
      <c r="F42" s="44">
        <v>5</v>
      </c>
      <c r="G42" s="45">
        <v>17</v>
      </c>
      <c r="H42" s="44">
        <v>11</v>
      </c>
      <c r="I42" s="44">
        <v>3</v>
      </c>
      <c r="J42" s="44">
        <v>14</v>
      </c>
      <c r="K42" s="5">
        <f t="shared" si="2"/>
        <v>24</v>
      </c>
      <c r="L42" s="5">
        <f t="shared" si="1"/>
        <v>2.4285714285714284</v>
      </c>
    </row>
    <row r="43" spans="1:12" x14ac:dyDescent="0.25">
      <c r="A43" s="46" t="s">
        <v>165</v>
      </c>
      <c r="B43" s="48" t="s">
        <v>39</v>
      </c>
      <c r="C43" s="45">
        <v>6</v>
      </c>
      <c r="D43" s="44">
        <v>3</v>
      </c>
      <c r="E43" s="44">
        <v>0</v>
      </c>
      <c r="F43" s="44">
        <v>6</v>
      </c>
      <c r="G43" s="45">
        <v>9</v>
      </c>
      <c r="H43" s="44">
        <v>6</v>
      </c>
      <c r="I43" s="44">
        <v>0</v>
      </c>
      <c r="J43" s="44">
        <v>9</v>
      </c>
      <c r="K43" s="5">
        <f t="shared" si="2"/>
        <v>15</v>
      </c>
      <c r="L43" s="5" t="str">
        <f t="shared" si="1"/>
        <v/>
      </c>
    </row>
    <row r="44" spans="1:12" x14ac:dyDescent="0.25">
      <c r="A44" s="46" t="s">
        <v>169</v>
      </c>
      <c r="B44" s="48" t="s">
        <v>228</v>
      </c>
      <c r="C44" s="45">
        <v>6</v>
      </c>
      <c r="D44" s="44">
        <v>3</v>
      </c>
      <c r="E44" s="44">
        <v>3</v>
      </c>
      <c r="F44" s="44">
        <v>3</v>
      </c>
      <c r="G44" s="45">
        <v>24</v>
      </c>
      <c r="H44" s="44">
        <v>9</v>
      </c>
      <c r="I44" s="44">
        <v>9</v>
      </c>
      <c r="J44" s="44">
        <v>15</v>
      </c>
      <c r="K44" s="5">
        <f t="shared" si="2"/>
        <v>30</v>
      </c>
      <c r="L44" s="5">
        <f t="shared" si="1"/>
        <v>4</v>
      </c>
    </row>
    <row r="45" spans="1:12" x14ac:dyDescent="0.25">
      <c r="A45" s="46" t="s">
        <v>166</v>
      </c>
      <c r="B45" s="48" t="s">
        <v>235</v>
      </c>
      <c r="C45" s="45">
        <v>5</v>
      </c>
      <c r="D45" s="44">
        <v>2</v>
      </c>
      <c r="E45" s="44">
        <v>3</v>
      </c>
      <c r="F45" s="44">
        <v>2</v>
      </c>
      <c r="G45" s="45">
        <v>17</v>
      </c>
      <c r="H45" s="44">
        <v>7</v>
      </c>
      <c r="I45" s="44">
        <v>7</v>
      </c>
      <c r="J45" s="44">
        <v>10</v>
      </c>
      <c r="K45" s="5">
        <f t="shared" si="2"/>
        <v>22</v>
      </c>
      <c r="L45" s="5">
        <f t="shared" si="1"/>
        <v>3.4</v>
      </c>
    </row>
    <row r="46" spans="1:12" x14ac:dyDescent="0.25">
      <c r="A46" s="46" t="s">
        <v>157</v>
      </c>
      <c r="B46" s="48" t="s">
        <v>207</v>
      </c>
      <c r="C46" s="45">
        <v>4</v>
      </c>
      <c r="D46" s="44">
        <v>2</v>
      </c>
      <c r="E46" s="44">
        <v>2</v>
      </c>
      <c r="F46" s="44">
        <v>2</v>
      </c>
      <c r="G46" s="45">
        <v>4</v>
      </c>
      <c r="H46" s="44">
        <v>1</v>
      </c>
      <c r="I46" s="44">
        <v>2</v>
      </c>
      <c r="J46" s="44">
        <v>2</v>
      </c>
      <c r="K46" s="5">
        <f t="shared" si="2"/>
        <v>8</v>
      </c>
      <c r="L46" s="5" t="str">
        <f t="shared" si="1"/>
        <v/>
      </c>
    </row>
    <row r="47" spans="1:12" x14ac:dyDescent="0.25">
      <c r="A47" s="46" t="s">
        <v>180</v>
      </c>
      <c r="B47" s="48" t="s">
        <v>219</v>
      </c>
      <c r="C47" s="45">
        <v>4</v>
      </c>
      <c r="D47" s="44">
        <v>2</v>
      </c>
      <c r="E47" s="44">
        <v>4</v>
      </c>
      <c r="F47" s="44">
        <v>0</v>
      </c>
      <c r="G47" s="45">
        <v>10</v>
      </c>
      <c r="H47" s="44">
        <v>4</v>
      </c>
      <c r="I47" s="44">
        <v>10</v>
      </c>
      <c r="J47" s="44">
        <v>0</v>
      </c>
      <c r="K47" s="5">
        <f t="shared" si="2"/>
        <v>14</v>
      </c>
      <c r="L47" s="5" t="str">
        <f t="shared" si="1"/>
        <v/>
      </c>
    </row>
    <row r="48" spans="1:12" x14ac:dyDescent="0.25">
      <c r="A48" s="46" t="s">
        <v>175</v>
      </c>
      <c r="B48" s="48" t="s">
        <v>223</v>
      </c>
      <c r="C48" s="45">
        <v>3</v>
      </c>
      <c r="D48" s="44">
        <v>2</v>
      </c>
      <c r="E48" s="44">
        <v>2</v>
      </c>
      <c r="F48" s="44">
        <v>1</v>
      </c>
      <c r="G48" s="45">
        <v>12</v>
      </c>
      <c r="H48" s="44">
        <v>4</v>
      </c>
      <c r="I48" s="44">
        <v>8</v>
      </c>
      <c r="J48" s="44">
        <v>4</v>
      </c>
      <c r="K48" s="5">
        <f t="shared" si="2"/>
        <v>15</v>
      </c>
      <c r="L48" s="5" t="str">
        <f t="shared" si="1"/>
        <v/>
      </c>
    </row>
    <row r="49" spans="1:12" x14ac:dyDescent="0.25">
      <c r="A49" s="46" t="s">
        <v>174</v>
      </c>
      <c r="B49" s="48" t="s">
        <v>224</v>
      </c>
      <c r="C49" s="45">
        <v>2</v>
      </c>
      <c r="D49" s="44">
        <v>2</v>
      </c>
      <c r="E49" s="44">
        <v>2</v>
      </c>
      <c r="F49" s="44">
        <v>0</v>
      </c>
      <c r="G49" s="45">
        <v>8</v>
      </c>
      <c r="H49" s="44">
        <v>3</v>
      </c>
      <c r="I49" s="44">
        <v>5</v>
      </c>
      <c r="J49" s="44">
        <v>3</v>
      </c>
      <c r="K49" s="5">
        <f t="shared" si="2"/>
        <v>10</v>
      </c>
      <c r="L49" s="5" t="str">
        <f t="shared" si="1"/>
        <v/>
      </c>
    </row>
    <row r="50" spans="1:12" x14ac:dyDescent="0.25">
      <c r="A50" s="46" t="s">
        <v>186</v>
      </c>
      <c r="B50" s="48" t="s">
        <v>214</v>
      </c>
      <c r="C50" s="45">
        <v>1</v>
      </c>
      <c r="D50" s="44">
        <v>1</v>
      </c>
      <c r="E50" s="44">
        <v>0</v>
      </c>
      <c r="F50" s="44">
        <v>1</v>
      </c>
      <c r="G50" s="45">
        <v>3</v>
      </c>
      <c r="H50" s="44">
        <v>3</v>
      </c>
      <c r="I50" s="44">
        <v>0</v>
      </c>
      <c r="J50" s="44">
        <v>3</v>
      </c>
      <c r="K50" s="5">
        <f t="shared" si="2"/>
        <v>4</v>
      </c>
      <c r="L50" s="5" t="str">
        <f t="shared" si="1"/>
        <v/>
      </c>
    </row>
    <row r="51" spans="1:12" x14ac:dyDescent="0.25">
      <c r="A51" s="54" t="s">
        <v>161</v>
      </c>
      <c r="B51" s="55" t="s">
        <v>210</v>
      </c>
      <c r="C51" s="56">
        <v>48</v>
      </c>
      <c r="D51" s="56">
        <v>14</v>
      </c>
      <c r="E51" s="56">
        <v>20</v>
      </c>
      <c r="F51" s="56">
        <v>28</v>
      </c>
      <c r="G51" s="56">
        <v>65</v>
      </c>
      <c r="H51" s="56">
        <v>7</v>
      </c>
      <c r="I51" s="56">
        <v>36</v>
      </c>
      <c r="J51" s="56">
        <v>29</v>
      </c>
      <c r="K51" s="27">
        <f t="shared" si="2"/>
        <v>113</v>
      </c>
      <c r="L51" s="5">
        <f t="shared" si="1"/>
        <v>1.3541666666666667</v>
      </c>
    </row>
    <row r="52" spans="1:12" x14ac:dyDescent="0.25">
      <c r="A52" s="54" t="s">
        <v>162</v>
      </c>
      <c r="B52" s="55" t="s">
        <v>233</v>
      </c>
      <c r="C52" s="56">
        <v>13</v>
      </c>
      <c r="D52" s="56">
        <v>3</v>
      </c>
      <c r="E52" s="56">
        <v>10</v>
      </c>
      <c r="F52" s="56">
        <v>4</v>
      </c>
      <c r="G52" s="56">
        <v>18</v>
      </c>
      <c r="H52" s="56">
        <v>4</v>
      </c>
      <c r="I52" s="56">
        <v>10</v>
      </c>
      <c r="J52" s="56">
        <v>8</v>
      </c>
      <c r="K52" s="27">
        <f t="shared" si="2"/>
        <v>31</v>
      </c>
      <c r="L52" s="5">
        <f t="shared" si="1"/>
        <v>1.3846153846153846</v>
      </c>
    </row>
    <row r="53" spans="1:12" x14ac:dyDescent="0.25">
      <c r="L53" s="3">
        <f>AVERAGE(L3:L52,0)</f>
        <v>2.0190522999472797</v>
      </c>
    </row>
  </sheetData>
  <sortState ref="A3:J16">
    <sortCondition descending="1" ref="C3:C16"/>
  </sortState>
  <mergeCells count="2">
    <mergeCell ref="C1:F1"/>
    <mergeCell ref="G1:J1"/>
  </mergeCells>
  <conditionalFormatting sqref="K3:K52">
    <cfRule type="colorScale" priority="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L3:L52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  <pageSetup paperSize="8" scale="65" orientation="landscape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для Схемы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Майоров Андрей Владимирович</dc:creator>
  <cp:lastModifiedBy>Фазлетдинова Дарья Рашитовна</cp:lastModifiedBy>
  <cp:lastPrinted>2017-10-19T07:48:41Z</cp:lastPrinted>
  <dcterms:created xsi:type="dcterms:W3CDTF">2017-07-13T07:30:08Z</dcterms:created>
  <dcterms:modified xsi:type="dcterms:W3CDTF">2017-10-19T07:52:02Z</dcterms:modified>
</cp:coreProperties>
</file>